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Win-du198831mf9\事務局共有フォルダ\0530資料一式\250804\"/>
    </mc:Choice>
  </mc:AlternateContent>
  <xr:revisionPtr revIDLastSave="0" documentId="13_ncr:1_{F4EA96FD-B56B-4B7D-8596-84C01A6A8E31}" xr6:coauthVersionLast="36" xr6:coauthVersionMax="36" xr10:uidLastSave="{00000000-0000-0000-0000-000000000000}"/>
  <bookViews>
    <workbookView xWindow="0" yWindow="0" windowWidth="28800" windowHeight="12015" tabRatio="871" firstSheet="18" activeTab="23" xr2:uid="{00000000-000D-0000-FFFF-FFFF00000000}"/>
  </bookViews>
  <sheets>
    <sheet name="wk_TB" sheetId="5" state="hidden" r:id="rId1"/>
    <sheet name="入力不要" sheetId="26" state="hidden" r:id="rId2"/>
    <sheet name="共通項目(入力)" sheetId="1" r:id="rId3"/>
    <sheet name="様式1号_交付申請書" sheetId="27" r:id="rId4"/>
    <sheet name="誓約書" sheetId="24" r:id="rId5"/>
    <sheet name="①事業概要(入力)" sheetId="4" r:id="rId6"/>
    <sheet name="②総コスト、エネコス(入力）" sheetId="18" r:id="rId7"/>
    <sheet name="③設備機器・年間削減額(入力)" sheetId="17" r:id="rId8"/>
    <sheet name="④導入効果・経営への影響（入力）" sheetId="19" r:id="rId9"/>
    <sheet name="振込口座登録届出書" sheetId="25" r:id="rId10"/>
    <sheet name="チェックリスト_交付申請時（入力）" sheetId="33" r:id="rId11"/>
    <sheet name="様式2号_調査・支援計画(支援機関作成)" sheetId="28" r:id="rId12"/>
    <sheet name="様式4号_申請取下(入力)" sheetId="12" r:id="rId13"/>
    <sheet name="様式5号_変更申請(入力)" sheetId="29" r:id="rId14"/>
    <sheet name="様式6号_中止・廃止申請(入力)" sheetId="30" r:id="rId15"/>
    <sheet name="様式7号_遂行状況報告(入力)" sheetId="31" r:id="rId16"/>
    <sheet name="様式8号_実績報告書" sheetId="32" r:id="rId17"/>
    <sheet name="（別添）実績報告①" sheetId="21" r:id="rId18"/>
    <sheet name="実績報告②_総コスト、エネコス" sheetId="22" r:id="rId19"/>
    <sheet name="実績報告③_設備機器・年間削減額(入力) " sheetId="20" r:id="rId20"/>
    <sheet name="（別添）実績報告④(入力)" sheetId="23" r:id="rId21"/>
    <sheet name="整理表_実績報告時（入力）" sheetId="35" r:id="rId22"/>
    <sheet name="チェックリスト_実績報告時（入力）" sheetId="34" r:id="rId23"/>
    <sheet name="様式10号_取得財産(入力) " sheetId="14" r:id="rId24"/>
    <sheet name="様式11号_取得財産処分(入力)" sheetId="15" r:id="rId25"/>
  </sheets>
  <definedNames>
    <definedName name="_xlnm.Print_Area" localSheetId="17">'（別添）実績報告①'!$A$1:$Y$31</definedName>
    <definedName name="_xlnm.Print_Area" localSheetId="20">'（別添）実績報告④(入力)'!$A$1:$D$117</definedName>
    <definedName name="_xlnm.Print_Area" localSheetId="5">'①事業概要(入力)'!$A$1:$Y$31</definedName>
    <definedName name="_xlnm.Print_Area" localSheetId="6">'②総コスト、エネコス(入力）'!$A$1:$N$37</definedName>
    <definedName name="_xlnm.Print_Area" localSheetId="7">'③設備機器・年間削減額(入力)'!$A$1:$M$118</definedName>
    <definedName name="_xlnm.Print_Area" localSheetId="8">'④導入効果・経営への影響（入力）'!$A$1:$D$115</definedName>
    <definedName name="_xlnm.Print_Area" localSheetId="10">'チェックリスト_交付申請時（入力）'!$A$1:$W$188</definedName>
    <definedName name="_xlnm.Print_Area" localSheetId="2">'共通項目(入力)'!$A$1:$J$49</definedName>
    <definedName name="_xlnm.Print_Area" localSheetId="18">'実績報告②_総コスト、エネコス'!$A$1:$L$37</definedName>
    <definedName name="_xlnm.Print_Area" localSheetId="19">'実績報告③_設備機器・年間削減額(入力) '!$A$1:$K$113</definedName>
    <definedName name="_xlnm.Print_Area" localSheetId="9">振込口座登録届出書!$A$1:$H$24</definedName>
    <definedName name="_xlnm.Print_Area" localSheetId="21">'整理表_実績報告時（入力）'!$A$1:$W$40</definedName>
    <definedName name="_xlnm.Print_Area" localSheetId="4">誓約書!$A$1:$Y$22</definedName>
    <definedName name="_xlnm.Print_Area" localSheetId="23">'様式10号_取得財産(入力) '!$A$3:$Y$43</definedName>
    <definedName name="_xlnm.Print_Area" localSheetId="24">'様式11号_取得財産処分(入力)'!$A$3:$Y$46</definedName>
    <definedName name="_xlnm.Print_Area" localSheetId="3">様式1号_交付申請書!$A$3:$Y$41</definedName>
    <definedName name="_xlnm.Print_Area" localSheetId="11">'様式2号_調査・支援計画(支援機関作成)'!$A$1:$AA$41</definedName>
    <definedName name="_xlnm.Print_Area" localSheetId="12">'様式4号_申請取下(入力)'!$A$3:$Y$41</definedName>
    <definedName name="_xlnm.Print_Area" localSheetId="13">'様式5号_変更申請(入力)'!$A$3:$Y$45</definedName>
    <definedName name="_xlnm.Print_Area" localSheetId="14">'様式6号_中止・廃止申請(入力)'!$A$3:$Y$37</definedName>
    <definedName name="_xlnm.Print_Area" localSheetId="15">'様式7号_遂行状況報告(入力)'!$A$3:$Y$133</definedName>
    <definedName name="_xlnm.Print_Area" localSheetId="16">様式8号_実績報告書!$A$3:$Y$44</definedName>
    <definedName name="_xlnm.Print_Titles" localSheetId="7">'③設備機器・年間削減額(入力)'!$4:$5</definedName>
    <definedName name="_xlnm.Print_Titles" localSheetId="19">'実績報告③_設備機器・年間削減額(入力) '!$6:$7</definedName>
    <definedName name="エネコス">'①事業概要(入力)'!$H$25</definedName>
    <definedName name="エネコス割合">'①事業概要(入力)'!$N$25</definedName>
    <definedName name="ｺｳｻﾞﾒｲｷﾞ">'共通項目(入力)'!$B$42</definedName>
    <definedName name="コロナ融資の利用">'①事業概要(入力)'!$H$15</definedName>
    <definedName name="コロナ融資名">'①事業概要(入力)'!$H$16</definedName>
    <definedName name="ﾌﾘｶﾞﾅ">'共通項目(入力)'!$B$8</definedName>
    <definedName name="メールアドレス">'共通項目(入力)'!$B$17</definedName>
    <definedName name="会社電話番号">'共通項目(入力)'!$B$12</definedName>
    <definedName name="金融機関名">'共通項目(入力)'!$B$38</definedName>
    <definedName name="県内発注">'③設備機器・年間削減額(入力)'!$J$107</definedName>
    <definedName name="交付決定日等">'共通項目(入力)'!$B$26</definedName>
    <definedName name="交付申請日">'共通項目(入力)'!$B$24</definedName>
    <definedName name="口座番号">'共通項目(入力)'!$B$42</definedName>
    <definedName name="口座名義">'共通項目(入力)'!$B$43</definedName>
    <definedName name="削減割合">'①事業概要(入力)'!$K$30</definedName>
    <definedName name="支援機関E_mail">'共通項目(入力)'!$B$49</definedName>
    <definedName name="支援機関電話番号">'共通項目(入力)'!$B$48</definedName>
    <definedName name="支援機関名">'共通項目(入力)'!$B$46</definedName>
    <definedName name="支援担当者氏名">'共通項目(入力)'!$B$47</definedName>
    <definedName name="支店コード">'共通項目(入力)'!$B$40</definedName>
    <definedName name="支店名">'共通項目(入力)'!$B$39</definedName>
    <definedName name="資本金等">'共通項目(入力)'!$B$20</definedName>
    <definedName name="事業開始日">'①事業概要(入力)'!$H$12</definedName>
    <definedName name="事業概要">'①事業概要(入力)'!$H$8</definedName>
    <definedName name="事業後エネコス">'①事業概要(入力)'!$B$30</definedName>
    <definedName name="事業終了日">'共通項目(入力)'!$B$34</definedName>
    <definedName name="事業終了予定日">'共通項目(入力)'!$B$22</definedName>
    <definedName name="事業年度">'共通項目(入力)'!$B$2</definedName>
    <definedName name="実績_年間削減額">'実績報告③_設備機器・年間削減額(入力) '!$I$109</definedName>
    <definedName name="実績_補助金額">'（別添）実績報告①'!$N$20</definedName>
    <definedName name="実績_補助対象経費">'実績報告③_設備機器・年間削減額(入力) '!$G$109</definedName>
    <definedName name="実績_補助対象経費×補助率">'（別添）実績報告①'!$H$20</definedName>
    <definedName name="実績_補助率">'（別添）実績報告①'!$H$17</definedName>
    <definedName name="実績報告日">'共通項目(入力)'!$B$35</definedName>
    <definedName name="主たる業種">'共通項目(入力)'!$B$18</definedName>
    <definedName name="住所">'共通項目(入力)'!$B$7</definedName>
    <definedName name="従業員数">'共通項目(入力)'!$B$19</definedName>
    <definedName name="新規登録・変更の別">'共通項目(入力)'!$B$37</definedName>
    <definedName name="申請時_年間削減額">'③設備機器・年間削減額(入力)'!$I$107</definedName>
    <definedName name="申請取下日">'共通項目(入力)'!$B$28</definedName>
    <definedName name="遂行状況報告日">'共通項目(入力)'!$B$32</definedName>
    <definedName name="請求額" localSheetId="21">'共通項目(入力)'!#REF!</definedName>
    <definedName name="請求額">'共通項目(入力)'!#REF!</definedName>
    <definedName name="請求日" localSheetId="21">'共通項目(入力)'!#REF!</definedName>
    <definedName name="請求日">'共通項目(入力)'!#REF!</definedName>
    <definedName name="設備のエネコス削減額">'①事業概要(入力)'!$N$28</definedName>
    <definedName name="総コスト">'①事業概要(入力)'!$B$25</definedName>
    <definedName name="代表者氏名">'共通項目(入力)'!$B$11</definedName>
    <definedName name="代表者役職">'共通項目(入力)'!$B$10</definedName>
    <definedName name="第■回">'共通項目(入力)'!$B$3</definedName>
    <definedName name="担当者氏名">'共通項目(入力)'!$B$15</definedName>
    <definedName name="担当者電話番号">'共通項目(入力)'!$B$16</definedName>
    <definedName name="担当者役職">'共通項目(入力)'!$B$14</definedName>
    <definedName name="中止・廃止申請日">'共通項目(入力)'!$B$30</definedName>
    <definedName name="変更申請日">'共通項目(入力)'!$B$29</definedName>
    <definedName name="補助金確定額" localSheetId="21">'共通項目(入力)'!#REF!</definedName>
    <definedName name="補助金確定額">'共通項目(入力)'!#REF!</definedName>
    <definedName name="補助金額">'①事業概要(入力)'!$N$20</definedName>
    <definedName name="補助事業名">'共通項目(入力)'!$B$1</definedName>
    <definedName name="補助対象経費">'①事業概要(入力)'!$B$20</definedName>
    <definedName name="補助対象経費×補助率">'①事業概要(入力)'!$H$20</definedName>
    <definedName name="補助率">'①事業概要(入力)'!$H$17</definedName>
    <definedName name="名称">'共通項目(入力)'!$B$9</definedName>
    <definedName name="郵便番号">'共通項目(入力)'!$B$6</definedName>
    <definedName name="預金種別">'共通項目(入力)'!$B$41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20" l="1"/>
  <c r="G9" i="20" s="1"/>
  <c r="E10" i="20"/>
  <c r="G10" i="20" s="1"/>
  <c r="E11" i="20"/>
  <c r="E12" i="20"/>
  <c r="E13" i="20"/>
  <c r="G13" i="20" s="1"/>
  <c r="E14" i="20"/>
  <c r="E15" i="20"/>
  <c r="E16" i="20"/>
  <c r="E17" i="20"/>
  <c r="E18" i="20"/>
  <c r="E19" i="20"/>
  <c r="E20" i="20"/>
  <c r="G20" i="20" s="1"/>
  <c r="E21" i="20"/>
  <c r="G21" i="20" s="1"/>
  <c r="E22" i="20"/>
  <c r="G22" i="20" s="1"/>
  <c r="E23" i="20"/>
  <c r="E24" i="20"/>
  <c r="E25" i="20"/>
  <c r="G25" i="20" s="1"/>
  <c r="E26" i="20"/>
  <c r="G26" i="20" s="1"/>
  <c r="E27" i="20"/>
  <c r="G27" i="20" s="1"/>
  <c r="E28" i="20"/>
  <c r="G28" i="20" s="1"/>
  <c r="E29" i="20"/>
  <c r="G29" i="20" s="1"/>
  <c r="E30" i="20"/>
  <c r="G30" i="20" s="1"/>
  <c r="E31" i="20"/>
  <c r="G31" i="20" s="1"/>
  <c r="E32" i="20"/>
  <c r="G32" i="20" s="1"/>
  <c r="E33" i="20"/>
  <c r="G33" i="20" s="1"/>
  <c r="E34" i="20"/>
  <c r="G34" i="20" s="1"/>
  <c r="E35" i="20"/>
  <c r="E36" i="20"/>
  <c r="E37" i="20"/>
  <c r="E38" i="20"/>
  <c r="G38" i="20" s="1"/>
  <c r="E39" i="20"/>
  <c r="G39" i="20" s="1"/>
  <c r="E40" i="20"/>
  <c r="G40" i="20" s="1"/>
  <c r="E41" i="20"/>
  <c r="G41" i="20" s="1"/>
  <c r="E42" i="20"/>
  <c r="G42" i="20" s="1"/>
  <c r="E43" i="20"/>
  <c r="G43" i="20" s="1"/>
  <c r="E44" i="20"/>
  <c r="G44" i="20" s="1"/>
  <c r="E45" i="20"/>
  <c r="G45" i="20" s="1"/>
  <c r="E46" i="20"/>
  <c r="G46" i="20" s="1"/>
  <c r="E47" i="20"/>
  <c r="E48" i="20"/>
  <c r="E49" i="20"/>
  <c r="G49" i="20" s="1"/>
  <c r="E50" i="20"/>
  <c r="E51" i="20"/>
  <c r="E52" i="20"/>
  <c r="E53" i="20"/>
  <c r="G53" i="20" s="1"/>
  <c r="E54" i="20"/>
  <c r="G54" i="20" s="1"/>
  <c r="E55" i="20"/>
  <c r="G55" i="20" s="1"/>
  <c r="E56" i="20"/>
  <c r="G56" i="20" s="1"/>
  <c r="E57" i="20"/>
  <c r="G57" i="20" s="1"/>
  <c r="E58" i="20"/>
  <c r="G58" i="20" s="1"/>
  <c r="E59" i="20"/>
  <c r="E60" i="20"/>
  <c r="E61" i="20"/>
  <c r="E62" i="20"/>
  <c r="E63" i="20"/>
  <c r="E64" i="20"/>
  <c r="E65" i="20"/>
  <c r="E66" i="20"/>
  <c r="E67" i="20"/>
  <c r="E68" i="20"/>
  <c r="G68" i="20" s="1"/>
  <c r="E69" i="20"/>
  <c r="G69" i="20" s="1"/>
  <c r="E70" i="20"/>
  <c r="G70" i="20" s="1"/>
  <c r="E71" i="20"/>
  <c r="E72" i="20"/>
  <c r="E73" i="20"/>
  <c r="G73" i="20" s="1"/>
  <c r="E74" i="20"/>
  <c r="G74" i="20" s="1"/>
  <c r="E75" i="20"/>
  <c r="G75" i="20" s="1"/>
  <c r="E76" i="20"/>
  <c r="G76" i="20" s="1"/>
  <c r="E77" i="20"/>
  <c r="G77" i="20" s="1"/>
  <c r="E78" i="20"/>
  <c r="G78" i="20" s="1"/>
  <c r="E79" i="20"/>
  <c r="G79" i="20" s="1"/>
  <c r="E80" i="20"/>
  <c r="G80" i="20" s="1"/>
  <c r="E81" i="20"/>
  <c r="G81" i="20" s="1"/>
  <c r="E82" i="20"/>
  <c r="G82" i="20" s="1"/>
  <c r="E83" i="20"/>
  <c r="E84" i="20"/>
  <c r="E85" i="20"/>
  <c r="E86" i="20"/>
  <c r="G86" i="20" s="1"/>
  <c r="E87" i="20"/>
  <c r="G87" i="20" s="1"/>
  <c r="E88" i="20"/>
  <c r="G88" i="20" s="1"/>
  <c r="E89" i="20"/>
  <c r="G89" i="20" s="1"/>
  <c r="E90" i="20"/>
  <c r="G90" i="20" s="1"/>
  <c r="E91" i="20"/>
  <c r="G91" i="20" s="1"/>
  <c r="E92" i="20"/>
  <c r="G92" i="20" s="1"/>
  <c r="E93" i="20"/>
  <c r="G93" i="20" s="1"/>
  <c r="E94" i="20"/>
  <c r="G94" i="20" s="1"/>
  <c r="E95" i="20"/>
  <c r="E96" i="20"/>
  <c r="E97" i="20"/>
  <c r="G97" i="20" s="1"/>
  <c r="E98" i="20"/>
  <c r="E99" i="20"/>
  <c r="E100" i="20"/>
  <c r="E101" i="20"/>
  <c r="G101" i="20" s="1"/>
  <c r="E102" i="20"/>
  <c r="G102" i="20" s="1"/>
  <c r="E103" i="20"/>
  <c r="G103" i="20" s="1"/>
  <c r="E104" i="20"/>
  <c r="G104" i="20" s="1"/>
  <c r="E105" i="20"/>
  <c r="G105" i="20" s="1"/>
  <c r="E106" i="20"/>
  <c r="G106" i="20" s="1"/>
  <c r="E107" i="20"/>
  <c r="G11" i="20"/>
  <c r="G12" i="20"/>
  <c r="G14" i="20"/>
  <c r="G15" i="20"/>
  <c r="G16" i="20"/>
  <c r="G17" i="20"/>
  <c r="G18" i="20"/>
  <c r="G19" i="20"/>
  <c r="G23" i="20"/>
  <c r="G24" i="20"/>
  <c r="G35" i="20"/>
  <c r="G36" i="20"/>
  <c r="G37" i="20"/>
  <c r="G47" i="20"/>
  <c r="G48" i="20"/>
  <c r="G50" i="20"/>
  <c r="G51" i="20"/>
  <c r="G52" i="20"/>
  <c r="G59" i="20"/>
  <c r="G60" i="20"/>
  <c r="G61" i="20"/>
  <c r="G62" i="20"/>
  <c r="G63" i="20"/>
  <c r="G64" i="20"/>
  <c r="G65" i="20"/>
  <c r="G66" i="20"/>
  <c r="G67" i="20"/>
  <c r="G71" i="20"/>
  <c r="G72" i="20"/>
  <c r="G83" i="20"/>
  <c r="G84" i="20"/>
  <c r="G85" i="20"/>
  <c r="G95" i="20"/>
  <c r="G96" i="20"/>
  <c r="G98" i="20"/>
  <c r="G99" i="20"/>
  <c r="G100" i="20"/>
  <c r="G107" i="20"/>
  <c r="H26" i="15" l="1"/>
  <c r="L16" i="15"/>
  <c r="L15" i="15"/>
  <c r="L14" i="15"/>
  <c r="K12" i="15"/>
  <c r="K11" i="15"/>
  <c r="K10" i="15"/>
  <c r="H17" i="14"/>
  <c r="L13" i="14"/>
  <c r="L12" i="14"/>
  <c r="L11" i="14"/>
  <c r="K9" i="14"/>
  <c r="K8" i="14"/>
  <c r="K7" i="14"/>
  <c r="R5" i="14"/>
  <c r="Q279" i="34"/>
  <c r="Q249" i="34"/>
  <c r="Q234" i="34"/>
  <c r="Q220" i="34"/>
  <c r="Q194" i="34"/>
  <c r="Q185" i="34"/>
  <c r="Q165" i="34"/>
  <c r="Q152" i="34"/>
  <c r="Q128" i="34"/>
  <c r="Q119" i="34"/>
  <c r="Q100" i="34"/>
  <c r="Q93" i="34"/>
  <c r="Q71" i="34"/>
  <c r="Q51" i="34"/>
  <c r="Q34" i="34"/>
  <c r="Q20" i="34"/>
  <c r="Q11" i="34"/>
  <c r="Q11" i="35"/>
  <c r="B107" i="23"/>
  <c r="B106" i="23"/>
  <c r="B105" i="23"/>
  <c r="B104" i="23"/>
  <c r="B103" i="23"/>
  <c r="B102" i="23"/>
  <c r="B101" i="23"/>
  <c r="B100" i="23"/>
  <c r="B99" i="23"/>
  <c r="B98" i="23"/>
  <c r="B97" i="23"/>
  <c r="B96" i="23"/>
  <c r="B95" i="23"/>
  <c r="B94" i="23"/>
  <c r="B93" i="23"/>
  <c r="B92" i="23"/>
  <c r="B91" i="23"/>
  <c r="B90" i="23"/>
  <c r="B89" i="23"/>
  <c r="B88" i="23"/>
  <c r="B87" i="23"/>
  <c r="B86" i="23"/>
  <c r="B85" i="23"/>
  <c r="B84" i="23"/>
  <c r="B83" i="23"/>
  <c r="B82" i="23"/>
  <c r="B81" i="23"/>
  <c r="B80" i="23"/>
  <c r="B79" i="23"/>
  <c r="B78" i="23"/>
  <c r="B77" i="23"/>
  <c r="B76" i="23"/>
  <c r="B75" i="23"/>
  <c r="B74" i="23"/>
  <c r="B73" i="23"/>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D1" i="23"/>
  <c r="I109" i="20"/>
  <c r="K30" i="21" s="1"/>
  <c r="E8" i="20"/>
  <c r="G8" i="20" s="1"/>
  <c r="I1" i="20"/>
  <c r="J1" i="22"/>
  <c r="B30" i="21"/>
  <c r="N28" i="21"/>
  <c r="H16" i="21"/>
  <c r="H15" i="21"/>
  <c r="O12" i="21"/>
  <c r="H8" i="21"/>
  <c r="T5" i="21"/>
  <c r="M5" i="21"/>
  <c r="E5" i="21"/>
  <c r="X1" i="21"/>
  <c r="H28" i="32"/>
  <c r="K26" i="32"/>
  <c r="B19" i="32"/>
  <c r="L16" i="32"/>
  <c r="L15" i="32"/>
  <c r="L14" i="32"/>
  <c r="K12" i="32"/>
  <c r="K11" i="32"/>
  <c r="K10" i="32"/>
  <c r="R6" i="32"/>
  <c r="D124" i="31"/>
  <c r="D123" i="31"/>
  <c r="D122" i="31"/>
  <c r="D121" i="31"/>
  <c r="D120" i="31"/>
  <c r="D119" i="31"/>
  <c r="D118" i="31"/>
  <c r="D117" i="31"/>
  <c r="D116" i="31"/>
  <c r="D115" i="31"/>
  <c r="D114" i="31"/>
  <c r="D113" i="31"/>
  <c r="D112" i="31"/>
  <c r="D111" i="31"/>
  <c r="D110" i="31"/>
  <c r="D109" i="31"/>
  <c r="D108" i="31"/>
  <c r="D107" i="31"/>
  <c r="D106" i="31"/>
  <c r="D105" i="31"/>
  <c r="D104" i="31"/>
  <c r="D103" i="31"/>
  <c r="D102" i="31"/>
  <c r="D101" i="31"/>
  <c r="D100" i="31"/>
  <c r="D99" i="31"/>
  <c r="D98" i="31"/>
  <c r="D97" i="31"/>
  <c r="D96" i="31"/>
  <c r="D95" i="31"/>
  <c r="D94" i="31"/>
  <c r="D93" i="31"/>
  <c r="D92" i="31"/>
  <c r="D91" i="31"/>
  <c r="D90" i="31"/>
  <c r="D89" i="31"/>
  <c r="D88" i="31"/>
  <c r="D87" i="31"/>
  <c r="D86" i="31"/>
  <c r="D85" i="31"/>
  <c r="D84" i="31"/>
  <c r="D83" i="31"/>
  <c r="D82" i="31"/>
  <c r="D81" i="31"/>
  <c r="D80" i="31"/>
  <c r="D79" i="31"/>
  <c r="D78" i="31"/>
  <c r="D77" i="31"/>
  <c r="D76" i="31"/>
  <c r="D75" i="31"/>
  <c r="D74" i="31"/>
  <c r="D73" i="31"/>
  <c r="D72" i="31"/>
  <c r="D71" i="31"/>
  <c r="D70" i="31"/>
  <c r="D69" i="31"/>
  <c r="D68" i="31"/>
  <c r="D67" i="31"/>
  <c r="D66" i="31"/>
  <c r="D65" i="31"/>
  <c r="D64" i="31"/>
  <c r="D63" i="31"/>
  <c r="D62" i="31"/>
  <c r="D61" i="31"/>
  <c r="D60" i="31"/>
  <c r="D59" i="31"/>
  <c r="D58" i="31"/>
  <c r="D57" i="31"/>
  <c r="D56" i="31"/>
  <c r="D55" i="31"/>
  <c r="D54" i="31"/>
  <c r="D53" i="31"/>
  <c r="D52" i="31"/>
  <c r="D51" i="31"/>
  <c r="D50" i="31"/>
  <c r="D49" i="31"/>
  <c r="D48" i="31"/>
  <c r="D47" i="31"/>
  <c r="D46" i="31"/>
  <c r="D45" i="31"/>
  <c r="D44" i="31"/>
  <c r="D43" i="31"/>
  <c r="D42" i="31"/>
  <c r="D41" i="31"/>
  <c r="D40" i="31"/>
  <c r="D39" i="31"/>
  <c r="D38" i="31"/>
  <c r="D37" i="31"/>
  <c r="D36" i="31"/>
  <c r="D35" i="31"/>
  <c r="D34" i="31"/>
  <c r="D33" i="31"/>
  <c r="D32" i="31"/>
  <c r="D31" i="31"/>
  <c r="D30" i="31"/>
  <c r="D29" i="31"/>
  <c r="D28" i="31"/>
  <c r="D27" i="31"/>
  <c r="D26" i="31"/>
  <c r="D25" i="31"/>
  <c r="B19" i="31"/>
  <c r="L14" i="31"/>
  <c r="L13" i="31"/>
  <c r="L12" i="31"/>
  <c r="K10" i="31"/>
  <c r="K9" i="31"/>
  <c r="K8" i="31"/>
  <c r="R5" i="31"/>
  <c r="B21" i="30"/>
  <c r="L19" i="30"/>
  <c r="L15" i="30"/>
  <c r="L14" i="30"/>
  <c r="L13" i="30"/>
  <c r="K11" i="30"/>
  <c r="K10" i="30"/>
  <c r="K9" i="30"/>
  <c r="R5" i="30"/>
  <c r="B20" i="29"/>
  <c r="L15" i="29"/>
  <c r="L14" i="29"/>
  <c r="L13" i="29"/>
  <c r="K11" i="29"/>
  <c r="K10" i="29"/>
  <c r="K9" i="29"/>
  <c r="R5" i="29"/>
  <c r="B20" i="12"/>
  <c r="L15" i="12"/>
  <c r="L14" i="12"/>
  <c r="L13" i="12"/>
  <c r="K11" i="12"/>
  <c r="K10" i="12"/>
  <c r="K9" i="12"/>
  <c r="R5" i="12"/>
  <c r="J16" i="28"/>
  <c r="E12" i="28"/>
  <c r="E11" i="28"/>
  <c r="E10" i="28"/>
  <c r="T7" i="28"/>
  <c r="G7" i="28"/>
  <c r="G6" i="28"/>
  <c r="P181" i="33"/>
  <c r="P172" i="33"/>
  <c r="P162" i="33"/>
  <c r="P152" i="33"/>
  <c r="P138" i="33"/>
  <c r="P118" i="33"/>
  <c r="P99" i="33"/>
  <c r="P92" i="33"/>
  <c r="P70" i="33"/>
  <c r="P50" i="33"/>
  <c r="P31" i="33"/>
  <c r="P18" i="33"/>
  <c r="P10" i="33"/>
  <c r="C22" i="25"/>
  <c r="C21" i="25"/>
  <c r="C20" i="25"/>
  <c r="C19" i="25"/>
  <c r="C18" i="25"/>
  <c r="C17" i="25"/>
  <c r="C16" i="25"/>
  <c r="E9" i="25"/>
  <c r="E8" i="25"/>
  <c r="E7" i="25"/>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9" i="19"/>
  <c r="B8" i="19"/>
  <c r="B7" i="19"/>
  <c r="B6" i="19"/>
  <c r="D1" i="19"/>
  <c r="J107" i="17"/>
  <c r="I107" i="17"/>
  <c r="O105" i="17"/>
  <c r="G105" i="17"/>
  <c r="E105" i="17"/>
  <c r="O104" i="17"/>
  <c r="E104" i="17"/>
  <c r="G104" i="17" s="1"/>
  <c r="O103" i="17"/>
  <c r="E103" i="17"/>
  <c r="G103" i="17" s="1"/>
  <c r="O102" i="17"/>
  <c r="E102" i="17"/>
  <c r="G102" i="17" s="1"/>
  <c r="O101" i="17"/>
  <c r="G101" i="17"/>
  <c r="E101" i="17"/>
  <c r="O100" i="17"/>
  <c r="E100" i="17"/>
  <c r="G100" i="17" s="1"/>
  <c r="O99" i="17"/>
  <c r="E99" i="17"/>
  <c r="G99" i="17" s="1"/>
  <c r="O98" i="17"/>
  <c r="E98" i="17"/>
  <c r="G98" i="17" s="1"/>
  <c r="O97" i="17"/>
  <c r="G97" i="17"/>
  <c r="E97" i="17"/>
  <c r="O96" i="17"/>
  <c r="E96" i="17"/>
  <c r="G96" i="17" s="1"/>
  <c r="O95" i="17"/>
  <c r="E95" i="17"/>
  <c r="G95" i="17" s="1"/>
  <c r="O94" i="17"/>
  <c r="E94" i="17"/>
  <c r="G94" i="17" s="1"/>
  <c r="O93" i="17"/>
  <c r="G93" i="17"/>
  <c r="E93" i="17"/>
  <c r="O92" i="17"/>
  <c r="E92" i="17"/>
  <c r="G92" i="17" s="1"/>
  <c r="O91" i="17"/>
  <c r="E91" i="17"/>
  <c r="G91" i="17" s="1"/>
  <c r="O90" i="17"/>
  <c r="E90" i="17"/>
  <c r="G90" i="17" s="1"/>
  <c r="O89" i="17"/>
  <c r="G89" i="17"/>
  <c r="E89" i="17"/>
  <c r="O88" i="17"/>
  <c r="E88" i="17"/>
  <c r="G88" i="17" s="1"/>
  <c r="O87" i="17"/>
  <c r="E87" i="17"/>
  <c r="G87" i="17" s="1"/>
  <c r="O86" i="17"/>
  <c r="E86" i="17"/>
  <c r="G86" i="17" s="1"/>
  <c r="O85" i="17"/>
  <c r="G85" i="17"/>
  <c r="E85" i="17"/>
  <c r="O84" i="17"/>
  <c r="E84" i="17"/>
  <c r="G84" i="17" s="1"/>
  <c r="O83" i="17"/>
  <c r="E83" i="17"/>
  <c r="G83" i="17" s="1"/>
  <c r="O82" i="17"/>
  <c r="E82" i="17"/>
  <c r="G82" i="17" s="1"/>
  <c r="O81" i="17"/>
  <c r="G81" i="17"/>
  <c r="E81" i="17"/>
  <c r="O80" i="17"/>
  <c r="E80" i="17"/>
  <c r="G80" i="17" s="1"/>
  <c r="O79" i="17"/>
  <c r="E79" i="17"/>
  <c r="G79" i="17" s="1"/>
  <c r="O78" i="17"/>
  <c r="E78" i="17"/>
  <c r="G78" i="17" s="1"/>
  <c r="O77" i="17"/>
  <c r="G77" i="17"/>
  <c r="E77" i="17"/>
  <c r="O76" i="17"/>
  <c r="E76" i="17"/>
  <c r="G76" i="17" s="1"/>
  <c r="O75" i="17"/>
  <c r="E75" i="17"/>
  <c r="G75" i="17" s="1"/>
  <c r="O74" i="17"/>
  <c r="E74" i="17"/>
  <c r="G74" i="17" s="1"/>
  <c r="O73" i="17"/>
  <c r="G73" i="17"/>
  <c r="E73" i="17"/>
  <c r="O72" i="17"/>
  <c r="E72" i="17"/>
  <c r="G72" i="17" s="1"/>
  <c r="O71" i="17"/>
  <c r="E71" i="17"/>
  <c r="G71" i="17" s="1"/>
  <c r="O70" i="17"/>
  <c r="E70" i="17"/>
  <c r="G70" i="17" s="1"/>
  <c r="O69" i="17"/>
  <c r="G69" i="17"/>
  <c r="E69" i="17"/>
  <c r="O68" i="17"/>
  <c r="E68" i="17"/>
  <c r="G68" i="17" s="1"/>
  <c r="O67" i="17"/>
  <c r="E67" i="17"/>
  <c r="G67" i="17" s="1"/>
  <c r="O66" i="17"/>
  <c r="E66" i="17"/>
  <c r="G66" i="17" s="1"/>
  <c r="O65" i="17"/>
  <c r="G65" i="17"/>
  <c r="E65" i="17"/>
  <c r="O64" i="17"/>
  <c r="E64" i="17"/>
  <c r="G64" i="17" s="1"/>
  <c r="O63" i="17"/>
  <c r="E63" i="17"/>
  <c r="G63" i="17" s="1"/>
  <c r="O62" i="17"/>
  <c r="E62" i="17"/>
  <c r="G62" i="17" s="1"/>
  <c r="O61" i="17"/>
  <c r="G61" i="17"/>
  <c r="E61" i="17"/>
  <c r="O60" i="17"/>
  <c r="E60" i="17"/>
  <c r="G60" i="17" s="1"/>
  <c r="O59" i="17"/>
  <c r="E59" i="17"/>
  <c r="G59" i="17" s="1"/>
  <c r="O58" i="17"/>
  <c r="E58" i="17"/>
  <c r="G58" i="17" s="1"/>
  <c r="O57" i="17"/>
  <c r="G57" i="17"/>
  <c r="E57" i="17"/>
  <c r="O56" i="17"/>
  <c r="E56" i="17"/>
  <c r="G56" i="17" s="1"/>
  <c r="O55" i="17"/>
  <c r="E55" i="17"/>
  <c r="G55" i="17" s="1"/>
  <c r="O54" i="17"/>
  <c r="E54" i="17"/>
  <c r="G54" i="17" s="1"/>
  <c r="O53" i="17"/>
  <c r="G53" i="17"/>
  <c r="E53" i="17"/>
  <c r="O52" i="17"/>
  <c r="E52" i="17"/>
  <c r="G52" i="17" s="1"/>
  <c r="O51" i="17"/>
  <c r="E51" i="17"/>
  <c r="G51" i="17" s="1"/>
  <c r="O50" i="17"/>
  <c r="E50" i="17"/>
  <c r="G50" i="17" s="1"/>
  <c r="O49" i="17"/>
  <c r="G49" i="17"/>
  <c r="E49" i="17"/>
  <c r="O48" i="17"/>
  <c r="E48" i="17"/>
  <c r="G48" i="17" s="1"/>
  <c r="O47" i="17"/>
  <c r="E47" i="17"/>
  <c r="G47" i="17" s="1"/>
  <c r="O46" i="17"/>
  <c r="E46" i="17"/>
  <c r="G46" i="17" s="1"/>
  <c r="O45" i="17"/>
  <c r="G45" i="17"/>
  <c r="E45" i="17"/>
  <c r="O44" i="17"/>
  <c r="E44" i="17"/>
  <c r="G44" i="17" s="1"/>
  <c r="O43" i="17"/>
  <c r="E43" i="17"/>
  <c r="G43" i="17" s="1"/>
  <c r="O42" i="17"/>
  <c r="E42" i="17"/>
  <c r="G42" i="17" s="1"/>
  <c r="O41" i="17"/>
  <c r="G41" i="17"/>
  <c r="E41" i="17"/>
  <c r="O40" i="17"/>
  <c r="E40" i="17"/>
  <c r="G40" i="17" s="1"/>
  <c r="O39" i="17"/>
  <c r="E39" i="17"/>
  <c r="G39" i="17" s="1"/>
  <c r="O38" i="17"/>
  <c r="E38" i="17"/>
  <c r="G38" i="17" s="1"/>
  <c r="O37" i="17"/>
  <c r="G37" i="17"/>
  <c r="E37" i="17"/>
  <c r="O36" i="17"/>
  <c r="E36" i="17"/>
  <c r="G36" i="17" s="1"/>
  <c r="O35" i="17"/>
  <c r="E35" i="17"/>
  <c r="G35" i="17" s="1"/>
  <c r="O34" i="17"/>
  <c r="E34" i="17"/>
  <c r="G34" i="17" s="1"/>
  <c r="O33" i="17"/>
  <c r="G33" i="17"/>
  <c r="E33" i="17"/>
  <c r="O32" i="17"/>
  <c r="E32" i="17"/>
  <c r="G32" i="17" s="1"/>
  <c r="O31" i="17"/>
  <c r="E31" i="17"/>
  <c r="G31" i="17" s="1"/>
  <c r="O30" i="17"/>
  <c r="E30" i="17"/>
  <c r="G30" i="17" s="1"/>
  <c r="O29" i="17"/>
  <c r="G29" i="17"/>
  <c r="E29" i="17"/>
  <c r="O28" i="17"/>
  <c r="E28" i="17"/>
  <c r="G28" i="17" s="1"/>
  <c r="O27" i="17"/>
  <c r="E27" i="17"/>
  <c r="G27" i="17" s="1"/>
  <c r="O26" i="17"/>
  <c r="E26" i="17"/>
  <c r="G26" i="17" s="1"/>
  <c r="O25" i="17"/>
  <c r="G25" i="17"/>
  <c r="E25" i="17"/>
  <c r="O24" i="17"/>
  <c r="E24" i="17"/>
  <c r="G24" i="17" s="1"/>
  <c r="O23" i="17"/>
  <c r="E23" i="17"/>
  <c r="G23" i="17" s="1"/>
  <c r="O22" i="17"/>
  <c r="E22" i="17"/>
  <c r="G22" i="17" s="1"/>
  <c r="O21" i="17"/>
  <c r="G21" i="17"/>
  <c r="E21" i="17"/>
  <c r="O20" i="17"/>
  <c r="E20" i="17"/>
  <c r="G20" i="17" s="1"/>
  <c r="O19" i="17"/>
  <c r="E19" i="17"/>
  <c r="G19" i="17" s="1"/>
  <c r="O18" i="17"/>
  <c r="E18" i="17"/>
  <c r="G18" i="17" s="1"/>
  <c r="O17" i="17"/>
  <c r="G17" i="17"/>
  <c r="E17" i="17"/>
  <c r="O16" i="17"/>
  <c r="E16" i="17"/>
  <c r="G16" i="17" s="1"/>
  <c r="O15" i="17"/>
  <c r="E15" i="17"/>
  <c r="G15" i="17" s="1"/>
  <c r="O14" i="17"/>
  <c r="E14" i="17"/>
  <c r="G14" i="17" s="1"/>
  <c r="O13" i="17"/>
  <c r="G13" i="17"/>
  <c r="E13" i="17"/>
  <c r="O12" i="17"/>
  <c r="E12" i="17"/>
  <c r="G12" i="17" s="1"/>
  <c r="O11" i="17"/>
  <c r="E11" i="17"/>
  <c r="G11" i="17" s="1"/>
  <c r="O10" i="17"/>
  <c r="E10" i="17"/>
  <c r="G10" i="17" s="1"/>
  <c r="O9" i="17"/>
  <c r="G9" i="17"/>
  <c r="E9" i="17"/>
  <c r="O8" i="17"/>
  <c r="E8" i="17"/>
  <c r="G8" i="17" s="1"/>
  <c r="O7" i="17"/>
  <c r="E7" i="17"/>
  <c r="G7" i="17" s="1"/>
  <c r="O6" i="17"/>
  <c r="E6" i="17"/>
  <c r="G6" i="17" s="1"/>
  <c r="K1" i="17"/>
  <c r="G20" i="18"/>
  <c r="H25" i="21" s="1"/>
  <c r="G18" i="18"/>
  <c r="G13" i="18"/>
  <c r="G8" i="18" s="1"/>
  <c r="B25" i="21" s="1"/>
  <c r="H6" i="18"/>
  <c r="L2" i="18"/>
  <c r="N28" i="4"/>
  <c r="H17" i="4"/>
  <c r="H17" i="21" s="1"/>
  <c r="L3" i="26" s="1"/>
  <c r="K15" i="4"/>
  <c r="O12" i="4"/>
  <c r="T5" i="4"/>
  <c r="M5" i="4"/>
  <c r="E5" i="4"/>
  <c r="X1" i="4"/>
  <c r="O5" i="24"/>
  <c r="O4" i="24"/>
  <c r="R2" i="24"/>
  <c r="K26" i="27"/>
  <c r="L16" i="27"/>
  <c r="L15" i="27"/>
  <c r="L14" i="27"/>
  <c r="K12" i="27"/>
  <c r="K11" i="27"/>
  <c r="K10" i="27"/>
  <c r="R6" i="27"/>
  <c r="S3" i="26"/>
  <c r="R3" i="26"/>
  <c r="Q3" i="26"/>
  <c r="P3" i="26"/>
  <c r="O3" i="26"/>
  <c r="I3" i="26"/>
  <c r="H3" i="26"/>
  <c r="G3" i="26"/>
  <c r="F3" i="26"/>
  <c r="E3" i="26"/>
  <c r="D3" i="26"/>
  <c r="C3" i="26"/>
  <c r="B3" i="26"/>
  <c r="S2" i="26"/>
  <c r="R2" i="26"/>
  <c r="Q2" i="26"/>
  <c r="P2" i="26"/>
  <c r="O2" i="26"/>
  <c r="L2" i="26"/>
  <c r="J2" i="26"/>
  <c r="I2" i="26"/>
  <c r="H2" i="26"/>
  <c r="G2" i="26"/>
  <c r="F2" i="26"/>
  <c r="E2" i="26"/>
  <c r="D2" i="26"/>
  <c r="C2" i="26"/>
  <c r="B2" i="26"/>
  <c r="AF2" i="5"/>
  <c r="AD2" i="5"/>
  <c r="X2" i="5"/>
  <c r="W2" i="5"/>
  <c r="V2" i="5"/>
  <c r="U2" i="5"/>
  <c r="T2" i="5"/>
  <c r="S2" i="5"/>
  <c r="R2" i="5"/>
  <c r="Q2" i="5"/>
  <c r="P2" i="5"/>
  <c r="O2" i="5"/>
  <c r="N2" i="5"/>
  <c r="M2" i="5"/>
  <c r="L2" i="5"/>
  <c r="K2" i="5"/>
  <c r="J2" i="5"/>
  <c r="I2" i="5"/>
  <c r="H2" i="5"/>
  <c r="G2" i="5"/>
  <c r="F2" i="5"/>
  <c r="E2" i="5"/>
  <c r="D2" i="5"/>
  <c r="C2" i="5"/>
  <c r="B2" i="5"/>
  <c r="A2" i="5"/>
  <c r="G107" i="17" l="1"/>
  <c r="B20" i="4" s="1"/>
  <c r="G109" i="20"/>
  <c r="J3" i="26"/>
  <c r="H25" i="4"/>
  <c r="B25" i="4"/>
  <c r="K2" i="26" l="1"/>
  <c r="H20" i="4"/>
  <c r="Y2" i="5"/>
  <c r="B20" i="21"/>
  <c r="H20" i="21" s="1"/>
  <c r="K3" i="26"/>
  <c r="B30" i="4"/>
  <c r="AB2" i="5"/>
  <c r="AA2" i="5"/>
  <c r="N25" i="21"/>
  <c r="N25" i="4"/>
  <c r="AC2" i="5" s="1"/>
  <c r="N20" i="4" l="1"/>
  <c r="M2" i="26"/>
  <c r="M3" i="26"/>
  <c r="N20" i="21"/>
  <c r="I31" i="32" s="1"/>
  <c r="K30" i="4"/>
  <c r="AE2" i="5" s="1"/>
  <c r="AG2" i="5"/>
  <c r="Z2" i="5" l="1"/>
  <c r="I28" i="27"/>
  <c r="N2" i="26"/>
  <c r="N3" i="26"/>
</calcChain>
</file>

<file path=xl/sharedStrings.xml><?xml version="1.0" encoding="utf-8"?>
<sst xmlns="http://schemas.openxmlformats.org/spreadsheetml/2006/main" count="1618" uniqueCount="637">
  <si>
    <t>所在地</t>
    <rPh sb="0" eb="3">
      <t>ショザイチ</t>
    </rPh>
    <phoneticPr fontId="2"/>
  </si>
  <si>
    <t>住所</t>
    <rPh sb="0" eb="2">
      <t>ジュウショ</t>
    </rPh>
    <phoneticPr fontId="2"/>
  </si>
  <si>
    <t>氏名</t>
    <rPh sb="0" eb="2">
      <t>シメイ</t>
    </rPh>
    <phoneticPr fontId="2"/>
  </si>
  <si>
    <t>代表者役職</t>
    <rPh sb="0" eb="3">
      <t>ダイヒョウシャ</t>
    </rPh>
    <rPh sb="3" eb="5">
      <t>ヤクショク</t>
    </rPh>
    <phoneticPr fontId="2"/>
  </si>
  <si>
    <t>代表者氏名</t>
    <rPh sb="0" eb="2">
      <t>ダイヒョウ</t>
    </rPh>
    <rPh sb="2" eb="3">
      <t>シャ</t>
    </rPh>
    <rPh sb="3" eb="5">
      <t>シメイ</t>
    </rPh>
    <phoneticPr fontId="2"/>
  </si>
  <si>
    <t>電話番号</t>
    <rPh sb="0" eb="2">
      <t>デンワ</t>
    </rPh>
    <rPh sb="2" eb="4">
      <t>バンゴウ</t>
    </rPh>
    <phoneticPr fontId="2"/>
  </si>
  <si>
    <t>担当者</t>
    <rPh sb="0" eb="3">
      <t>タントウシャ</t>
    </rPh>
    <phoneticPr fontId="2"/>
  </si>
  <si>
    <t>名称</t>
    <rPh sb="0" eb="2">
      <t>メイショウ</t>
    </rPh>
    <phoneticPr fontId="2"/>
  </si>
  <si>
    <t>役職</t>
    <rPh sb="0" eb="2">
      <t>ヤクショク</t>
    </rPh>
    <phoneticPr fontId="2"/>
  </si>
  <si>
    <t>E-mail</t>
    <phoneticPr fontId="2"/>
  </si>
  <si>
    <t>申請日（西暦）</t>
    <rPh sb="0" eb="2">
      <t>シンセイ</t>
    </rPh>
    <rPh sb="2" eb="3">
      <t>ビ</t>
    </rPh>
    <rPh sb="4" eb="6">
      <t>セイレキ</t>
    </rPh>
    <phoneticPr fontId="2"/>
  </si>
  <si>
    <t>名　称</t>
    <rPh sb="0" eb="1">
      <t>ナ</t>
    </rPh>
    <rPh sb="2" eb="3">
      <t>ショウ</t>
    </rPh>
    <phoneticPr fontId="2"/>
  </si>
  <si>
    <t>事業年度</t>
    <rPh sb="0" eb="2">
      <t>ジギョウ</t>
    </rPh>
    <rPh sb="2" eb="4">
      <t>ネンド</t>
    </rPh>
    <phoneticPr fontId="2"/>
  </si>
  <si>
    <t>記</t>
    <rPh sb="0" eb="1">
      <t>シルシ</t>
    </rPh>
    <phoneticPr fontId="2"/>
  </si>
  <si>
    <t>代表者</t>
    <rPh sb="0" eb="3">
      <t>ダイヒョウシャ</t>
    </rPh>
    <phoneticPr fontId="2"/>
  </si>
  <si>
    <t>会社住所</t>
    <rPh sb="0" eb="2">
      <t>カイシャ</t>
    </rPh>
    <rPh sb="2" eb="4">
      <t>ジュウショ</t>
    </rPh>
    <phoneticPr fontId="2"/>
  </si>
  <si>
    <t>担当者役職</t>
    <rPh sb="0" eb="3">
      <t>タントウシャ</t>
    </rPh>
    <rPh sb="3" eb="5">
      <t>ヤクショク</t>
    </rPh>
    <phoneticPr fontId="2"/>
  </si>
  <si>
    <t>担当者氏名</t>
    <rPh sb="3" eb="5">
      <t>シメイ</t>
    </rPh>
    <phoneticPr fontId="2"/>
  </si>
  <si>
    <t>担当者電話番号</t>
    <rPh sb="3" eb="5">
      <t>デンワ</t>
    </rPh>
    <rPh sb="5" eb="7">
      <t>バンゴウ</t>
    </rPh>
    <phoneticPr fontId="2"/>
  </si>
  <si>
    <t>担当者E-mail</t>
    <phoneticPr fontId="2"/>
  </si>
  <si>
    <t>～</t>
    <phoneticPr fontId="2"/>
  </si>
  <si>
    <t>補助率</t>
    <rPh sb="0" eb="2">
      <t>ホジョ</t>
    </rPh>
    <rPh sb="2" eb="3">
      <t>リツ</t>
    </rPh>
    <phoneticPr fontId="2"/>
  </si>
  <si>
    <t>事業概要</t>
    <rPh sb="0" eb="2">
      <t>ジギョウ</t>
    </rPh>
    <rPh sb="2" eb="4">
      <t>ガイヨウ</t>
    </rPh>
    <phoneticPr fontId="2"/>
  </si>
  <si>
    <t>コロナ融資の利用</t>
    <rPh sb="3" eb="5">
      <t>ユウシ</t>
    </rPh>
    <rPh sb="6" eb="8">
      <t>リヨウ</t>
    </rPh>
    <phoneticPr fontId="2"/>
  </si>
  <si>
    <t>補助率</t>
    <phoneticPr fontId="2"/>
  </si>
  <si>
    <t>金融機関名</t>
    <rPh sb="0" eb="2">
      <t>キンユウ</t>
    </rPh>
    <rPh sb="2" eb="4">
      <t>キカン</t>
    </rPh>
    <rPh sb="4" eb="5">
      <t>メイ</t>
    </rPh>
    <phoneticPr fontId="2"/>
  </si>
  <si>
    <t>支店名</t>
    <rPh sb="0" eb="3">
      <t>シテンメイ</t>
    </rPh>
    <phoneticPr fontId="2"/>
  </si>
  <si>
    <t>預金種別</t>
    <rPh sb="0" eb="2">
      <t>ヨキン</t>
    </rPh>
    <rPh sb="2" eb="4">
      <t>シュベツ</t>
    </rPh>
    <phoneticPr fontId="2"/>
  </si>
  <si>
    <t>口座番号</t>
    <rPh sb="0" eb="2">
      <t>コウザ</t>
    </rPh>
    <rPh sb="2" eb="4">
      <t>バンゴウ</t>
    </rPh>
    <phoneticPr fontId="2"/>
  </si>
  <si>
    <t>対象業種</t>
    <rPh sb="0" eb="2">
      <t>タイショウ</t>
    </rPh>
    <rPh sb="2" eb="4">
      <t>ギョウシュ</t>
    </rPh>
    <phoneticPr fontId="2"/>
  </si>
  <si>
    <t>従業員数</t>
    <rPh sb="0" eb="3">
      <t>ジュウギョウイン</t>
    </rPh>
    <rPh sb="3" eb="4">
      <t>スウ</t>
    </rPh>
    <phoneticPr fontId="2"/>
  </si>
  <si>
    <t>資本金等</t>
    <rPh sb="0" eb="3">
      <t>シホンキン</t>
    </rPh>
    <rPh sb="3" eb="4">
      <t>トウ</t>
    </rPh>
    <phoneticPr fontId="2"/>
  </si>
  <si>
    <t>従業員数(人)</t>
  </si>
  <si>
    <r>
      <rPr>
        <sz val="11"/>
        <rFont val="Yu Gothic"/>
        <family val="3"/>
        <charset val="128"/>
        <scheme val="minor"/>
      </rPr>
      <t>従業員数</t>
    </r>
    <r>
      <rPr>
        <sz val="11"/>
        <color rgb="FFFF0000"/>
        <rFont val="Yu Gothic"/>
        <family val="3"/>
        <charset val="128"/>
        <scheme val="minor"/>
      </rPr>
      <t>(人)</t>
    </r>
  </si>
  <si>
    <r>
      <rPr>
        <sz val="11"/>
        <rFont val="Yu Gothic"/>
        <family val="3"/>
        <charset val="128"/>
        <scheme val="minor"/>
      </rPr>
      <t>資本金等</t>
    </r>
    <r>
      <rPr>
        <sz val="11"/>
        <color rgb="FFFF0000"/>
        <rFont val="Yu Gothic"/>
        <family val="3"/>
        <charset val="128"/>
        <scheme val="minor"/>
      </rPr>
      <t>(千円）</t>
    </r>
    <rPh sb="0" eb="3">
      <t>シホンキン</t>
    </rPh>
    <rPh sb="3" eb="4">
      <t>トウ</t>
    </rPh>
    <rPh sb="5" eb="6">
      <t>セン</t>
    </rPh>
    <rPh sb="6" eb="7">
      <t>エン</t>
    </rPh>
    <phoneticPr fontId="2"/>
  </si>
  <si>
    <t>人</t>
    <rPh sb="0" eb="1">
      <t>ニン</t>
    </rPh>
    <phoneticPr fontId="2"/>
  </si>
  <si>
    <t>千円</t>
    <rPh sb="0" eb="2">
      <t>センエン</t>
    </rPh>
    <phoneticPr fontId="2"/>
  </si>
  <si>
    <t>財産名</t>
    <rPh sb="0" eb="2">
      <t>ザイサン</t>
    </rPh>
    <rPh sb="2" eb="3">
      <t>メイ</t>
    </rPh>
    <phoneticPr fontId="2"/>
  </si>
  <si>
    <t>規格</t>
    <rPh sb="0" eb="2">
      <t>キカク</t>
    </rPh>
    <phoneticPr fontId="2"/>
  </si>
  <si>
    <t>数量</t>
    <rPh sb="0" eb="2">
      <t>スウリョウ</t>
    </rPh>
    <phoneticPr fontId="2"/>
  </si>
  <si>
    <t>取得年月日</t>
    <rPh sb="0" eb="2">
      <t>シュトク</t>
    </rPh>
    <rPh sb="2" eb="5">
      <t>ネンガッピ</t>
    </rPh>
    <phoneticPr fontId="2"/>
  </si>
  <si>
    <t>保管場所</t>
    <rPh sb="0" eb="2">
      <t>ホカン</t>
    </rPh>
    <rPh sb="2" eb="4">
      <t>バショ</t>
    </rPh>
    <phoneticPr fontId="2"/>
  </si>
  <si>
    <t>１．対象となる取得財産等</t>
    <rPh sb="2" eb="4">
      <t>タイショウ</t>
    </rPh>
    <rPh sb="7" eb="9">
      <t>シュトク</t>
    </rPh>
    <rPh sb="9" eb="11">
      <t>ザイサン</t>
    </rPh>
    <rPh sb="11" eb="12">
      <t>トウ</t>
    </rPh>
    <phoneticPr fontId="2"/>
  </si>
  <si>
    <t>２．処分の方法</t>
    <rPh sb="2" eb="4">
      <t>ショブン</t>
    </rPh>
    <rPh sb="5" eb="7">
      <t>ホウホウ</t>
    </rPh>
    <phoneticPr fontId="2"/>
  </si>
  <si>
    <t>３．処分の理由</t>
    <rPh sb="2" eb="4">
      <t>ショブン</t>
    </rPh>
    <rPh sb="5" eb="7">
      <t>リユウ</t>
    </rPh>
    <phoneticPr fontId="2"/>
  </si>
  <si>
    <t>税抜金額(円)</t>
    <rPh sb="0" eb="2">
      <t>ゼイヌキ</t>
    </rPh>
    <rPh sb="2" eb="4">
      <t>キンガク</t>
    </rPh>
    <rPh sb="5" eb="6">
      <t>エン</t>
    </rPh>
    <phoneticPr fontId="2"/>
  </si>
  <si>
    <t>交付決定日</t>
    <rPh sb="0" eb="2">
      <t>コウフ</t>
    </rPh>
    <rPh sb="2" eb="4">
      <t>ケッテイ</t>
    </rPh>
    <rPh sb="4" eb="5">
      <t>ビ</t>
    </rPh>
    <phoneticPr fontId="2"/>
  </si>
  <si>
    <t>飲食・商業・サービス業等エネルギーコスト削減対策緊急支援事業</t>
    <rPh sb="0" eb="30">
      <t>エネコス</t>
    </rPh>
    <phoneticPr fontId="2"/>
  </si>
  <si>
    <t>コロナ関連融資</t>
    <rPh sb="3" eb="5">
      <t>カンレン</t>
    </rPh>
    <rPh sb="5" eb="7">
      <t>ユウシ</t>
    </rPh>
    <phoneticPr fontId="2"/>
  </si>
  <si>
    <t>利用の有無</t>
    <rPh sb="0" eb="2">
      <t>リヨウ</t>
    </rPh>
    <rPh sb="3" eb="5">
      <t>ウム</t>
    </rPh>
    <phoneticPr fontId="2"/>
  </si>
  <si>
    <t>融資名</t>
    <phoneticPr fontId="2"/>
  </si>
  <si>
    <t>D:総コスト</t>
    <rPh sb="2" eb="3">
      <t>ソウ</t>
    </rPh>
    <phoneticPr fontId="2"/>
  </si>
  <si>
    <t>E:光熱費・燃料費</t>
    <rPh sb="2" eb="5">
      <t>コウネツヒ</t>
    </rPh>
    <rPh sb="6" eb="9">
      <t>ネンリョウヒ</t>
    </rPh>
    <phoneticPr fontId="2"/>
  </si>
  <si>
    <r>
      <t xml:space="preserve">E÷D(%)
</t>
    </r>
    <r>
      <rPr>
        <b/>
        <sz val="8"/>
        <color theme="1"/>
        <rFont val="Yu Gothic"/>
        <family val="3"/>
        <charset val="128"/>
        <scheme val="minor"/>
      </rPr>
      <t>（小数点第２位を四捨五入）</t>
    </r>
    <rPh sb="8" eb="11">
      <t>ショウスウテン</t>
    </rPh>
    <rPh sb="11" eb="12">
      <t>ダイ</t>
    </rPh>
    <rPh sb="13" eb="14">
      <t>イ</t>
    </rPh>
    <rPh sb="15" eb="19">
      <t>シシャゴニュウ</t>
    </rPh>
    <phoneticPr fontId="2"/>
  </si>
  <si>
    <t>F:対象設備の光熱費・燃料費の年間削減額</t>
    <rPh sb="2" eb="4">
      <t>タイショウ</t>
    </rPh>
    <rPh sb="4" eb="6">
      <t>セツビ</t>
    </rPh>
    <rPh sb="7" eb="10">
      <t>コウネツヒ</t>
    </rPh>
    <rPh sb="11" eb="14">
      <t>ネンリョウヒ</t>
    </rPh>
    <rPh sb="15" eb="17">
      <t>ネンカン</t>
    </rPh>
    <rPh sb="17" eb="20">
      <t>サクゲンガク</t>
    </rPh>
    <phoneticPr fontId="2"/>
  </si>
  <si>
    <t>Ｇ:事業を実施した場合の
光熱費・燃料費</t>
    <phoneticPr fontId="2"/>
  </si>
  <si>
    <r>
      <t xml:space="preserve">H:削減割合 (E-G)÷E(%)
</t>
    </r>
    <r>
      <rPr>
        <b/>
        <sz val="8"/>
        <color theme="1"/>
        <rFont val="Yu Gothic"/>
        <family val="3"/>
        <charset val="128"/>
        <scheme val="minor"/>
      </rPr>
      <t>（小数点第２位を四捨五入）</t>
    </r>
    <rPh sb="2" eb="4">
      <t>サクゲン</t>
    </rPh>
    <rPh sb="4" eb="6">
      <t>ワリアイ</t>
    </rPh>
    <rPh sb="19" eb="22">
      <t>ショウスウテン</t>
    </rPh>
    <rPh sb="22" eb="23">
      <t>ダイ</t>
    </rPh>
    <rPh sb="24" eb="25">
      <t>イ</t>
    </rPh>
    <rPh sb="26" eb="30">
      <t>シシャゴニュウ</t>
    </rPh>
    <phoneticPr fontId="2"/>
  </si>
  <si>
    <t>設備等名称</t>
    <rPh sb="0" eb="2">
      <t>セツビ</t>
    </rPh>
    <rPh sb="2" eb="3">
      <t>トウ</t>
    </rPh>
    <rPh sb="3" eb="5">
      <t>メイショウ</t>
    </rPh>
    <phoneticPr fontId="2"/>
  </si>
  <si>
    <t>数量</t>
    <rPh sb="0" eb="2">
      <t>スウリョウ</t>
    </rPh>
    <phoneticPr fontId="2"/>
  </si>
  <si>
    <t>購入単価
（円：税抜）</t>
    <rPh sb="0" eb="2">
      <t>コウニュウ</t>
    </rPh>
    <rPh sb="2" eb="4">
      <t>タンカ</t>
    </rPh>
    <rPh sb="6" eb="7">
      <t>エン</t>
    </rPh>
    <rPh sb="8" eb="10">
      <t>ゼイヌキ</t>
    </rPh>
    <phoneticPr fontId="2"/>
  </si>
  <si>
    <t>No.</t>
    <phoneticPr fontId="2"/>
  </si>
  <si>
    <t>売上原価</t>
    <rPh sb="0" eb="2">
      <t>ウリアゲ</t>
    </rPh>
    <rPh sb="2" eb="4">
      <t>ゲンカ</t>
    </rPh>
    <phoneticPr fontId="2"/>
  </si>
  <si>
    <t>燃料費</t>
    <rPh sb="0" eb="3">
      <t>ネンリョウヒ</t>
    </rPh>
    <phoneticPr fontId="2"/>
  </si>
  <si>
    <t>Ｄ：総コスト</t>
    <rPh sb="2" eb="3">
      <t>ソウ</t>
    </rPh>
    <phoneticPr fontId="2"/>
  </si>
  <si>
    <t>売上原価
　※青申決算書⑥
　※収支内訳書⑨</t>
    <rPh sb="0" eb="2">
      <t>ウリアゲ</t>
    </rPh>
    <rPh sb="2" eb="4">
      <t>ゲンカ</t>
    </rPh>
    <rPh sb="7" eb="9">
      <t>アオシン</t>
    </rPh>
    <rPh sb="9" eb="12">
      <t>ケッサンショ</t>
    </rPh>
    <rPh sb="16" eb="18">
      <t>シュウシ</t>
    </rPh>
    <rPh sb="18" eb="21">
      <t>ウチワケショ</t>
    </rPh>
    <phoneticPr fontId="2"/>
  </si>
  <si>
    <t>経費
　※青申決算書㉜
　※収支内訳書⑱</t>
    <rPh sb="0" eb="2">
      <t>ケイヒ</t>
    </rPh>
    <rPh sb="5" eb="7">
      <t>アオシン</t>
    </rPh>
    <rPh sb="7" eb="10">
      <t>ケッサンショ</t>
    </rPh>
    <rPh sb="14" eb="16">
      <t>シュウシ</t>
    </rPh>
    <rPh sb="16" eb="19">
      <t>ウチワケショ</t>
    </rPh>
    <phoneticPr fontId="2"/>
  </si>
  <si>
    <t>①法人・個人事業者選択</t>
    <rPh sb="1" eb="3">
      <t>ホウジン</t>
    </rPh>
    <rPh sb="4" eb="6">
      <t>コジン</t>
    </rPh>
    <rPh sb="6" eb="9">
      <t>ジギョウシャ</t>
    </rPh>
    <rPh sb="9" eb="11">
      <t>センタク</t>
    </rPh>
    <phoneticPr fontId="2"/>
  </si>
  <si>
    <t>②Ｄ：総コスト</t>
    <rPh sb="3" eb="4">
      <t>ソウ</t>
    </rPh>
    <phoneticPr fontId="2"/>
  </si>
  <si>
    <t>販売費および
一般管理費</t>
    <rPh sb="0" eb="3">
      <t>ハンバイヒ</t>
    </rPh>
    <rPh sb="7" eb="9">
      <t>イッパン</t>
    </rPh>
    <rPh sb="9" eb="12">
      <t>カンリヒ</t>
    </rPh>
    <phoneticPr fontId="2"/>
  </si>
  <si>
    <t>③_（法人の場合に記載）</t>
    <rPh sb="3" eb="5">
      <t>ホウジン</t>
    </rPh>
    <rPh sb="6" eb="8">
      <t>バアイ</t>
    </rPh>
    <rPh sb="9" eb="11">
      <t>キサイ</t>
    </rPh>
    <phoneticPr fontId="2"/>
  </si>
  <si>
    <t>③_（個人事業者の場合に記載）</t>
    <rPh sb="3" eb="5">
      <t>コジン</t>
    </rPh>
    <rPh sb="5" eb="8">
      <t>ジギョウシャ</t>
    </rPh>
    <rPh sb="9" eb="11">
      <t>バアイ</t>
    </rPh>
    <rPh sb="12" eb="14">
      <t>キサイ</t>
    </rPh>
    <phoneticPr fontId="2"/>
  </si>
  <si>
    <t>④E:光熱費・燃料費</t>
    <phoneticPr fontId="2"/>
  </si>
  <si>
    <t>売上原価</t>
    <rPh sb="0" eb="2">
      <t>ウリアゲ</t>
    </rPh>
    <rPh sb="2" eb="4">
      <t>ゲンカ</t>
    </rPh>
    <phoneticPr fontId="2"/>
  </si>
  <si>
    <t>上記以外</t>
    <rPh sb="0" eb="2">
      <t>ジョウキ</t>
    </rPh>
    <rPh sb="2" eb="4">
      <t>イガイ</t>
    </rPh>
    <phoneticPr fontId="2"/>
  </si>
  <si>
    <t>直近の決算等におけるエネルギーコストの状況　※別添明細より</t>
    <rPh sb="0" eb="2">
      <t>チョッキン</t>
    </rPh>
    <rPh sb="3" eb="5">
      <t>ケッサン</t>
    </rPh>
    <rPh sb="5" eb="6">
      <t>トウ</t>
    </rPh>
    <rPh sb="19" eb="21">
      <t>ジョウキョウ</t>
    </rPh>
    <rPh sb="23" eb="25">
      <t>ベッテン</t>
    </rPh>
    <rPh sb="25" eb="27">
      <t>メイサイ</t>
    </rPh>
    <phoneticPr fontId="2"/>
  </si>
  <si>
    <t>【導入効果と経営への影響】</t>
    <rPh sb="1" eb="3">
      <t>ドウニュウ</t>
    </rPh>
    <rPh sb="3" eb="5">
      <t>コウカ</t>
    </rPh>
    <rPh sb="6" eb="8">
      <t>ケイエイ</t>
    </rPh>
    <rPh sb="10" eb="12">
      <t>エイキョウ</t>
    </rPh>
    <phoneticPr fontId="2"/>
  </si>
  <si>
    <t>【直近の決算等におけるエネルギーコストの状況の明細書】</t>
    <rPh sb="1" eb="3">
      <t>チョッキン</t>
    </rPh>
    <rPh sb="4" eb="6">
      <t>ケッサン</t>
    </rPh>
    <rPh sb="6" eb="7">
      <t>トウ</t>
    </rPh>
    <rPh sb="20" eb="22">
      <t>ジョウキョウ</t>
    </rPh>
    <rPh sb="23" eb="25">
      <t>メイサイ</t>
    </rPh>
    <rPh sb="25" eb="26">
      <t>ショ</t>
    </rPh>
    <phoneticPr fontId="2"/>
  </si>
  <si>
    <t>■更新・導入する設備・機器の特徴や効果</t>
    <rPh sb="14" eb="16">
      <t>トクチョウ</t>
    </rPh>
    <rPh sb="17" eb="19">
      <t>コウカ</t>
    </rPh>
    <phoneticPr fontId="2"/>
  </si>
  <si>
    <t>特徴や効果</t>
    <phoneticPr fontId="2"/>
  </si>
  <si>
    <t>エネルギーコストの削減計画　※別添明細より</t>
    <rPh sb="9" eb="11">
      <t>サクゲン</t>
    </rPh>
    <rPh sb="11" eb="13">
      <t>ケイカク</t>
    </rPh>
    <rPh sb="15" eb="17">
      <t>ベッテン</t>
    </rPh>
    <rPh sb="17" eb="19">
      <t>メイサイ</t>
    </rPh>
    <phoneticPr fontId="2"/>
  </si>
  <si>
    <t>Ａ：補助対象経費</t>
    <phoneticPr fontId="2"/>
  </si>
  <si>
    <t>Ｃ：補助金額</t>
    <phoneticPr fontId="2"/>
  </si>
  <si>
    <t>Ｅ：エネコス</t>
    <phoneticPr fontId="2"/>
  </si>
  <si>
    <t>Ｅ÷Ｄ：エネコス割合</t>
    <rPh sb="8" eb="10">
      <t>ワリアイ</t>
    </rPh>
    <phoneticPr fontId="2"/>
  </si>
  <si>
    <t>Ｆ：設備のエネコス削減額</t>
    <phoneticPr fontId="2"/>
  </si>
  <si>
    <t>Ｇ：事業後エネコス</t>
    <rPh sb="2" eb="4">
      <t>ジギョウ</t>
    </rPh>
    <rPh sb="4" eb="5">
      <t>ゴ</t>
    </rPh>
    <phoneticPr fontId="2"/>
  </si>
  <si>
    <t>Ｈ：削減割合</t>
    <rPh sb="2" eb="4">
      <t>サクゲン</t>
    </rPh>
    <rPh sb="4" eb="6">
      <t>ワリアイ</t>
    </rPh>
    <phoneticPr fontId="2"/>
  </si>
  <si>
    <t>１．設備等の導入状況</t>
    <rPh sb="2" eb="4">
      <t>セツビ</t>
    </rPh>
    <rPh sb="4" eb="5">
      <t>トウ</t>
    </rPh>
    <rPh sb="6" eb="8">
      <t>ドウニュウ</t>
    </rPh>
    <rPh sb="8" eb="10">
      <t>ジョウキョウ</t>
    </rPh>
    <phoneticPr fontId="2"/>
  </si>
  <si>
    <t>導入日（年月日）</t>
    <rPh sb="0" eb="2">
      <t>ドウニュウ</t>
    </rPh>
    <rPh sb="2" eb="3">
      <t>ビ</t>
    </rPh>
    <phoneticPr fontId="2"/>
  </si>
  <si>
    <t>■更新・導入した設備・機器の特徴や効果</t>
    <rPh sb="14" eb="16">
      <t>トクチョウ</t>
    </rPh>
    <rPh sb="17" eb="19">
      <t>コウカ</t>
    </rPh>
    <phoneticPr fontId="2"/>
  </si>
  <si>
    <t>郵便番号</t>
    <rPh sb="0" eb="4">
      <t>ユウビンバンゴウ</t>
    </rPh>
    <phoneticPr fontId="2"/>
  </si>
  <si>
    <t>郵便番号</t>
    <rPh sb="0" eb="4">
      <t>ユウビンバンゴウ</t>
    </rPh>
    <phoneticPr fontId="2"/>
  </si>
  <si>
    <t>ﾌﾘｶﾞﾅ</t>
    <phoneticPr fontId="2"/>
  </si>
  <si>
    <t>対象公募</t>
    <rPh sb="0" eb="2">
      <t>タイショウ</t>
    </rPh>
    <rPh sb="2" eb="4">
      <t>コウボ</t>
    </rPh>
    <phoneticPr fontId="2"/>
  </si>
  <si>
    <t>ﾌﾘｶﾞﾅ</t>
    <phoneticPr fontId="2"/>
  </si>
  <si>
    <t>支援機関名</t>
    <rPh sb="0" eb="2">
      <t>シエン</t>
    </rPh>
    <rPh sb="2" eb="4">
      <t>キカン</t>
    </rPh>
    <rPh sb="4" eb="5">
      <t>メイ</t>
    </rPh>
    <phoneticPr fontId="2"/>
  </si>
  <si>
    <t>申請者が</t>
    <rPh sb="0" eb="2">
      <t>シンセイ</t>
    </rPh>
    <rPh sb="2" eb="3">
      <t>シャ</t>
    </rPh>
    <phoneticPr fontId="2"/>
  </si>
  <si>
    <t>取下げは、採択内容（条件）などに不服がある場合</t>
    <rPh sb="0" eb="2">
      <t>トリサ</t>
    </rPh>
    <rPh sb="5" eb="7">
      <t>サイタク</t>
    </rPh>
    <rPh sb="7" eb="9">
      <t>ナイヨウ</t>
    </rPh>
    <rPh sb="10" eb="12">
      <t>ジョウケン</t>
    </rPh>
    <rPh sb="16" eb="18">
      <t>フフク</t>
    </rPh>
    <rPh sb="21" eb="23">
      <t>バアイ</t>
    </rPh>
    <phoneticPr fontId="2"/>
  </si>
  <si>
    <t>主たる業種</t>
    <rPh sb="0" eb="1">
      <t>シュ</t>
    </rPh>
    <rPh sb="3" eb="5">
      <t>ギョウシュ</t>
    </rPh>
    <phoneticPr fontId="2"/>
  </si>
  <si>
    <t>光熱費</t>
    <rPh sb="0" eb="3">
      <t>スイコウネツヒ</t>
    </rPh>
    <phoneticPr fontId="2"/>
  </si>
  <si>
    <t>支援担当者氏名</t>
  </si>
  <si>
    <t>支援機関電話番号</t>
    <rPh sb="0" eb="2">
      <t>シエン</t>
    </rPh>
    <rPh sb="2" eb="4">
      <t>キカン</t>
    </rPh>
    <rPh sb="4" eb="6">
      <t>デンワ</t>
    </rPh>
    <rPh sb="6" eb="8">
      <t>バンゴウ</t>
    </rPh>
    <phoneticPr fontId="2"/>
  </si>
  <si>
    <t>支援機関E-mail</t>
    <rPh sb="0" eb="2">
      <t>シエン</t>
    </rPh>
    <rPh sb="2" eb="4">
      <t>キカン</t>
    </rPh>
    <phoneticPr fontId="2"/>
  </si>
  <si>
    <t>県内発注</t>
    <rPh sb="0" eb="2">
      <t>ケンナイ</t>
    </rPh>
    <rPh sb="2" eb="4">
      <t>ハッチュウ</t>
    </rPh>
    <phoneticPr fontId="2"/>
  </si>
  <si>
    <r>
      <t>直近の決算等におけるエネルギーコストの状況　</t>
    </r>
    <r>
      <rPr>
        <b/>
        <sz val="11"/>
        <color theme="8"/>
        <rFont val="Yu Gothic"/>
        <family val="3"/>
        <charset val="128"/>
        <scheme val="minor"/>
      </rPr>
      <t>※別添明細より</t>
    </r>
    <rPh sb="0" eb="2">
      <t>チョッキン</t>
    </rPh>
    <rPh sb="3" eb="5">
      <t>ケッサン</t>
    </rPh>
    <rPh sb="5" eb="6">
      <t>トウ</t>
    </rPh>
    <rPh sb="19" eb="21">
      <t>ジョウキョウ</t>
    </rPh>
    <rPh sb="23" eb="25">
      <t>ベッテン</t>
    </rPh>
    <rPh sb="25" eb="27">
      <t>メイサイ</t>
    </rPh>
    <phoneticPr fontId="2"/>
  </si>
  <si>
    <r>
      <t>エネルギーコストの削減計画　</t>
    </r>
    <r>
      <rPr>
        <b/>
        <sz val="11"/>
        <color theme="8"/>
        <rFont val="Yu Gothic"/>
        <family val="3"/>
        <charset val="128"/>
        <scheme val="minor"/>
      </rPr>
      <t>※別添明細より</t>
    </r>
    <rPh sb="9" eb="11">
      <t>サクゲン</t>
    </rPh>
    <rPh sb="11" eb="13">
      <t>ケイカク</t>
    </rPh>
    <rPh sb="15" eb="17">
      <t>ベッテン</t>
    </rPh>
    <rPh sb="17" eb="19">
      <t>メイサイ</t>
    </rPh>
    <phoneticPr fontId="2"/>
  </si>
  <si>
    <t>※別添明細より</t>
    <rPh sb="1" eb="3">
      <t>ベッテン</t>
    </rPh>
    <rPh sb="3" eb="5">
      <t>メイサイ</t>
    </rPh>
    <phoneticPr fontId="2"/>
  </si>
  <si>
    <t>※「ｶﾌﾞｼｷｶﾞｲｼｬｴｲﾋﾞｰｼｰ」→「ｴｲﾋﾞｰｼｰ」</t>
    <phoneticPr fontId="2"/>
  </si>
  <si>
    <t>間接補助事業名</t>
    <rPh sb="0" eb="2">
      <t>カンセツ</t>
    </rPh>
    <rPh sb="2" eb="4">
      <t>ホジョ</t>
    </rPh>
    <rPh sb="4" eb="6">
      <t>ジギョウ</t>
    </rPh>
    <rPh sb="6" eb="7">
      <t>メイ</t>
    </rPh>
    <phoneticPr fontId="2"/>
  </si>
  <si>
    <t>令和７年度</t>
    <rPh sb="0" eb="2">
      <t>レイワ</t>
    </rPh>
    <rPh sb="3" eb="4">
      <t>ネン</t>
    </rPh>
    <rPh sb="4" eb="5">
      <t>ド</t>
    </rPh>
    <phoneticPr fontId="2"/>
  </si>
  <si>
    <t>島根県知事　様</t>
    <rPh sb="0" eb="3">
      <t>シマネケン</t>
    </rPh>
    <rPh sb="3" eb="5">
      <t>チジ</t>
    </rPh>
    <rPh sb="6" eb="7">
      <t>サマ</t>
    </rPh>
    <phoneticPr fontId="2"/>
  </si>
  <si>
    <t>事業計画②</t>
    <rPh sb="0" eb="4">
      <t>ジギョウケイカク</t>
    </rPh>
    <phoneticPr fontId="2"/>
  </si>
  <si>
    <t>誓約書</t>
  </si>
  <si>
    <t>記</t>
  </si>
  <si>
    <t>１．県内に主たる事業所を有し、飲食・商業・サービス業等を現に営んでいる中小企業者等であること。</t>
  </si>
  <si>
    <t>２．交付要綱別表２に掲げるみなし大企業でないこと。</t>
  </si>
  <si>
    <t>３．エネルギー価格高騰の影響を受けていること。</t>
  </si>
  <si>
    <t>４．未納の島根県税がないこと。</t>
  </si>
  <si>
    <t>５．同一の事業において、国又は県の他の補助金等の交付を受けた中小企業者等でないこと。</t>
  </si>
  <si>
    <t>６．令和４年度、５年度又は６年度の飲食・商業・サービス業等エネルギーコスト削減対策緊急支援事業補助金の交付を受けた中小企業者等でないこと。</t>
  </si>
  <si>
    <t>８．公序良俗に問題のある事業又は公的な資金の使途として社会通念上、不適切であると判断される事業を行う中小企業者等でないこと。</t>
  </si>
  <si>
    <t>９．支援機関による支援体制が整っていること。</t>
  </si>
  <si>
    <t xml:space="preserve">⑴　法人等（個人、法人又は団体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 </t>
  </si>
  <si>
    <t xml:space="preserve">⑵　役員等が、自己、自社若しくは第三者の不正の利益を図る目的又は第三者に損害を加える目的をもって、暴力団又は暴力団員を利用するなどしているとき。 </t>
  </si>
  <si>
    <t>⑶　役員等が、暴力団又は暴力団員に対して、資金等を供給し、又は便宜を供与するなど直接的あるいは積極的に暴力団の維持、運営に協力し、若しくは関与しているとき。</t>
  </si>
  <si>
    <t>⑷　役員等が、暴力団又は暴力団員であることを知りながらこれと社会的に非難されるべき関係を有しているとき。</t>
  </si>
  <si>
    <t>　島根県飲食・商業・サービス業等エネルギーコスト削減対策緊急支援事業補助金交付要綱（交付要綱）第６条の規定に基づき、補助金の交付申請をするにあたり、下記の事項について誓約します。</t>
    <phoneticPr fontId="2"/>
  </si>
  <si>
    <t>島根県知事　様</t>
    <rPh sb="0" eb="5">
      <t>シマネケンチジ</t>
    </rPh>
    <rPh sb="6" eb="7">
      <t>サマ</t>
    </rPh>
    <phoneticPr fontId="2"/>
  </si>
  <si>
    <t>金融機関名</t>
    <rPh sb="0" eb="5">
      <t>キンユウキカンメイ</t>
    </rPh>
    <phoneticPr fontId="2"/>
  </si>
  <si>
    <t>支店コード</t>
    <rPh sb="0" eb="2">
      <t>シテン</t>
    </rPh>
    <phoneticPr fontId="2"/>
  </si>
  <si>
    <t>預金種別</t>
    <rPh sb="0" eb="4">
      <t>ヨキンシュベツ</t>
    </rPh>
    <phoneticPr fontId="2"/>
  </si>
  <si>
    <t>口座番号</t>
    <rPh sb="0" eb="4">
      <t>コウザバンゴウ</t>
    </rPh>
    <phoneticPr fontId="2"/>
  </si>
  <si>
    <t>口座名義（カナ）</t>
    <rPh sb="0" eb="4">
      <t>コウザメイギ</t>
    </rPh>
    <phoneticPr fontId="2"/>
  </si>
  <si>
    <t>新規登録・変更の別</t>
    <rPh sb="0" eb="4">
      <t>シンキトウロク</t>
    </rPh>
    <rPh sb="5" eb="7">
      <t>ヘンコウ</t>
    </rPh>
    <rPh sb="8" eb="9">
      <t>ベツ</t>
    </rPh>
    <phoneticPr fontId="2"/>
  </si>
  <si>
    <t>支店コード</t>
    <rPh sb="0" eb="2">
      <t>シテン</t>
    </rPh>
    <phoneticPr fontId="2"/>
  </si>
  <si>
    <t>振込口座登録届出書</t>
    <rPh sb="0" eb="4">
      <t>フリコミコウザ</t>
    </rPh>
    <rPh sb="4" eb="6">
      <t>トウロク</t>
    </rPh>
    <rPh sb="6" eb="9">
      <t>トドケデショ</t>
    </rPh>
    <phoneticPr fontId="2"/>
  </si>
  <si>
    <r>
      <t>※振込先口座の通帳の、</t>
    </r>
    <r>
      <rPr>
        <u val="double"/>
        <sz val="12"/>
        <color theme="1"/>
        <rFont val="ＭＳ 明朝"/>
        <family val="1"/>
        <charset val="128"/>
      </rPr>
      <t>口座番号及びカナ名義</t>
    </r>
    <r>
      <rPr>
        <sz val="12"/>
        <color theme="1"/>
        <rFont val="ＭＳ 明朝"/>
        <family val="1"/>
        <charset val="128"/>
      </rPr>
      <t>が確認できる箇所の写しを添付してください。</t>
    </r>
    <rPh sb="1" eb="6">
      <t>フリコミサキコウザ</t>
    </rPh>
    <rPh sb="7" eb="9">
      <t>ツウチョウ</t>
    </rPh>
    <rPh sb="11" eb="15">
      <t>コウザバンゴウ</t>
    </rPh>
    <rPh sb="15" eb="16">
      <t>オヨ</t>
    </rPh>
    <rPh sb="19" eb="21">
      <t>メイギ</t>
    </rPh>
    <rPh sb="22" eb="24">
      <t>カクニン</t>
    </rPh>
    <rPh sb="27" eb="29">
      <t>カショ</t>
    </rPh>
    <rPh sb="30" eb="31">
      <t>ウツ</t>
    </rPh>
    <rPh sb="33" eb="35">
      <t>テンプ</t>
    </rPh>
    <phoneticPr fontId="2"/>
  </si>
  <si>
    <t>　島根県飲食・商業・サービス業等エネルギーコスト削減対策緊急支援事業補助金の振込口座を下記のとおり届け出ます。</t>
    <rPh sb="38" eb="42">
      <t>フリコミコウザ</t>
    </rPh>
    <rPh sb="43" eb="45">
      <t>カキ</t>
    </rPh>
    <rPh sb="49" eb="50">
      <t>トド</t>
    </rPh>
    <rPh sb="51" eb="52">
      <t>デ</t>
    </rPh>
    <phoneticPr fontId="2"/>
  </si>
  <si>
    <t>記</t>
    <rPh sb="0" eb="1">
      <t>キ</t>
    </rPh>
    <phoneticPr fontId="2"/>
  </si>
  <si>
    <t>用途</t>
    <rPh sb="0" eb="2">
      <t>ヨウト</t>
    </rPh>
    <phoneticPr fontId="2"/>
  </si>
  <si>
    <t>納期（年月日）
(見積書から転記)</t>
    <phoneticPr fontId="2"/>
  </si>
  <si>
    <r>
      <t>別添　</t>
    </r>
    <r>
      <rPr>
        <b/>
        <sz val="14"/>
        <color rgb="FFFF0000"/>
        <rFont val="Yu Gothic"/>
        <family val="3"/>
        <charset val="128"/>
        <scheme val="minor"/>
      </rPr>
      <t>実績報告②</t>
    </r>
    <rPh sb="0" eb="2">
      <t>ベッテン</t>
    </rPh>
    <rPh sb="3" eb="7">
      <t>ジッセキホウコク</t>
    </rPh>
    <phoneticPr fontId="2"/>
  </si>
  <si>
    <t>用途</t>
    <rPh sb="0" eb="2">
      <t>ヨウト</t>
    </rPh>
    <phoneticPr fontId="2"/>
  </si>
  <si>
    <r>
      <t>■本補助事業が経営に与えた効果</t>
    </r>
    <r>
      <rPr>
        <sz val="11"/>
        <color theme="1"/>
        <rFont val="Yu Gothic"/>
        <family val="3"/>
        <charset val="128"/>
        <scheme val="minor"/>
      </rPr>
      <t>（収益力の維持・向上、エネルギーコスト高騰を乗り越えた事業継続など）</t>
    </r>
    <rPh sb="1" eb="2">
      <t>ホン</t>
    </rPh>
    <rPh sb="2" eb="4">
      <t>ホジョ</t>
    </rPh>
    <rPh sb="4" eb="6">
      <t>ジギョウ</t>
    </rPh>
    <rPh sb="7" eb="9">
      <t>ケイエイ</t>
    </rPh>
    <rPh sb="10" eb="11">
      <t>アタ</t>
    </rPh>
    <rPh sb="13" eb="15">
      <t>コウカ</t>
    </rPh>
    <rPh sb="16" eb="19">
      <t>シュウエキリョク</t>
    </rPh>
    <rPh sb="20" eb="22">
      <t>イジ</t>
    </rPh>
    <rPh sb="23" eb="25">
      <t>コウジョウ</t>
    </rPh>
    <rPh sb="34" eb="36">
      <t>コウトウ</t>
    </rPh>
    <rPh sb="37" eb="38">
      <t>ノ</t>
    </rPh>
    <rPh sb="39" eb="40">
      <t>コ</t>
    </rPh>
    <rPh sb="42" eb="44">
      <t>ジギョウ</t>
    </rPh>
    <rPh sb="44" eb="46">
      <t>ケイゾク</t>
    </rPh>
    <phoneticPr fontId="2"/>
  </si>
  <si>
    <t>フリガナ</t>
    <phoneticPr fontId="2"/>
  </si>
  <si>
    <t>代表者役職</t>
    <rPh sb="0" eb="5">
      <t>ダイヒョウシャヤクショク</t>
    </rPh>
    <phoneticPr fontId="2"/>
  </si>
  <si>
    <t>代表者氏名</t>
    <rPh sb="0" eb="3">
      <t>ダイヒョウシャ</t>
    </rPh>
    <rPh sb="3" eb="5">
      <t>シメイ</t>
    </rPh>
    <phoneticPr fontId="2"/>
  </si>
  <si>
    <t>対象公募</t>
    <rPh sb="0" eb="4">
      <t>タイショウコウボ</t>
    </rPh>
    <phoneticPr fontId="2"/>
  </si>
  <si>
    <r>
      <t>A:補助対象経費
(</t>
    </r>
    <r>
      <rPr>
        <b/>
        <sz val="10"/>
        <color rgb="FFFF0000"/>
        <rFont val="Yu Gothic"/>
        <family val="3"/>
        <charset val="128"/>
        <scheme val="minor"/>
      </rPr>
      <t>税抜</t>
    </r>
    <r>
      <rPr>
        <b/>
        <sz val="10"/>
        <rFont val="Yu Gothic"/>
        <family val="3"/>
        <charset val="128"/>
        <scheme val="minor"/>
      </rPr>
      <t>)</t>
    </r>
    <phoneticPr fontId="2"/>
  </si>
  <si>
    <t>B:A×補助率</t>
    <rPh sb="4" eb="7">
      <t>ホジョリツ</t>
    </rPh>
    <phoneticPr fontId="2"/>
  </si>
  <si>
    <t>　C:補助金額</t>
    <rPh sb="3" eb="6">
      <t>ホジョキン</t>
    </rPh>
    <rPh sb="6" eb="7">
      <t>ガク</t>
    </rPh>
    <phoneticPr fontId="2"/>
  </si>
  <si>
    <t>申請データ</t>
    <rPh sb="0" eb="2">
      <t>シンセイ</t>
    </rPh>
    <phoneticPr fontId="2"/>
  </si>
  <si>
    <t>実績データ</t>
    <rPh sb="0" eb="2">
      <t>ジッセキ</t>
    </rPh>
    <phoneticPr fontId="2"/>
  </si>
  <si>
    <t>補助事業概要</t>
    <rPh sb="0" eb="2">
      <t>ホジョ</t>
    </rPh>
    <rPh sb="2" eb="4">
      <t>ジギョウ</t>
    </rPh>
    <rPh sb="4" eb="6">
      <t>ガイヨウ</t>
    </rPh>
    <phoneticPr fontId="2"/>
  </si>
  <si>
    <t>事業概要</t>
    <rPh sb="0" eb="4">
      <t>ジギョウガイヨウ</t>
    </rPh>
    <phoneticPr fontId="2"/>
  </si>
  <si>
    <t>補助対象経費</t>
    <rPh sb="0" eb="6">
      <t>ホジョタイショウケイヒ</t>
    </rPh>
    <phoneticPr fontId="2"/>
  </si>
  <si>
    <t>補助率</t>
    <rPh sb="0" eb="3">
      <t>ホジョリツ</t>
    </rPh>
    <phoneticPr fontId="2"/>
  </si>
  <si>
    <t>補助金額</t>
    <rPh sb="0" eb="4">
      <t>ホジョキンガク</t>
    </rPh>
    <phoneticPr fontId="2"/>
  </si>
  <si>
    <r>
      <t>A:補助対象経費
(</t>
    </r>
    <r>
      <rPr>
        <b/>
        <sz val="10"/>
        <color rgb="FFFF0000"/>
        <rFont val="Yu Gothic"/>
        <family val="3"/>
        <charset val="128"/>
        <scheme val="minor"/>
      </rPr>
      <t>税抜</t>
    </r>
    <r>
      <rPr>
        <b/>
        <sz val="10"/>
        <rFont val="Yu Gothic"/>
        <family val="3"/>
        <charset val="128"/>
        <scheme val="minor"/>
      </rPr>
      <t>)</t>
    </r>
    <rPh sb="2" eb="4">
      <t>ホジョ</t>
    </rPh>
    <phoneticPr fontId="2"/>
  </si>
  <si>
    <t>※■更新・導入した設備・機器の明細より</t>
    <phoneticPr fontId="2"/>
  </si>
  <si>
    <t>光熱費・燃料費年間削減額</t>
    <phoneticPr fontId="2"/>
  </si>
  <si>
    <t>補助対象経費
×補助率</t>
    <rPh sb="0" eb="6">
      <t>ホジョタイショウケイヒ</t>
    </rPh>
    <rPh sb="8" eb="11">
      <t>ホジョリツ</t>
    </rPh>
    <phoneticPr fontId="2"/>
  </si>
  <si>
    <t>口座名義</t>
    <rPh sb="0" eb="4">
      <t>コウザメイギ</t>
    </rPh>
    <phoneticPr fontId="2"/>
  </si>
  <si>
    <t>島根県飲食・商業・サービス業等エネルギーコスト削減対策
緊急支援事業補助金交付申請書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7" eb="42">
      <t>コウフシンセイショ</t>
    </rPh>
    <phoneticPr fontId="2"/>
  </si>
  <si>
    <t>１．補助事業の内容</t>
    <rPh sb="2" eb="6">
      <t>ホジョジギョウ</t>
    </rPh>
    <rPh sb="7" eb="9">
      <t>ナイヨウ</t>
    </rPh>
    <phoneticPr fontId="2"/>
  </si>
  <si>
    <t>別添　事業計画書のとおり</t>
    <rPh sb="0" eb="2">
      <t>ベッテン</t>
    </rPh>
    <rPh sb="3" eb="8">
      <t>ジギョウケイカクショ</t>
    </rPh>
    <phoneticPr fontId="2"/>
  </si>
  <si>
    <t>（公募回）</t>
    <rPh sb="1" eb="4">
      <t>コウボカイ</t>
    </rPh>
    <phoneticPr fontId="2"/>
  </si>
  <si>
    <t>令和７年度</t>
    <rPh sb="0" eb="2">
      <t>レイワ</t>
    </rPh>
    <rPh sb="3" eb="5">
      <t>ネンド</t>
    </rPh>
    <phoneticPr fontId="2"/>
  </si>
  <si>
    <t>２．補助金交付申請額</t>
    <rPh sb="2" eb="10">
      <t>ホジョキンコウフシンセイガク</t>
    </rPh>
    <phoneticPr fontId="2"/>
  </si>
  <si>
    <t>金</t>
    <rPh sb="0" eb="1">
      <t>キン</t>
    </rPh>
    <phoneticPr fontId="2"/>
  </si>
  <si>
    <t>円</t>
    <rPh sb="0" eb="1">
      <t>エン</t>
    </rPh>
    <phoneticPr fontId="2"/>
  </si>
  <si>
    <t>特定非営利活動法人</t>
  </si>
  <si>
    <t>②みなし大企業ではない</t>
    <phoneticPr fontId="2"/>
  </si>
  <si>
    <t>③暴力団等の反社会的勢力との関係を有しない者である</t>
    <phoneticPr fontId="2"/>
  </si>
  <si>
    <t>④宗教活動や政治活動を目的にしていない</t>
    <phoneticPr fontId="2"/>
  </si>
  <si>
    <t>⑤提出書類に虚偽の記載がなく、本要領に違反または不正行為はない</t>
    <phoneticPr fontId="2"/>
  </si>
  <si>
    <t>⑥補助事業申請書にある事業に事前着手していない</t>
    <phoneticPr fontId="2"/>
  </si>
  <si>
    <t>⑦同一事業で国または県からの補助金を受けていない</t>
    <phoneticPr fontId="2"/>
  </si>
  <si>
    <t>※妥当・可・整っている：●　　　妥当性に欠ける・問題あり・整っていない：×</t>
    <phoneticPr fontId="2"/>
  </si>
  <si>
    <t>①補助対象経費の積算</t>
    <phoneticPr fontId="2"/>
  </si>
  <si>
    <t>②事業資金を借入金で賄う場合の資金調達</t>
    <phoneticPr fontId="2"/>
  </si>
  <si>
    <t>③補助事業の遂行体制</t>
    <phoneticPr fontId="2"/>
  </si>
  <si>
    <t>島根県飲食・商業・サービス業等エネルギーコスト削減対策緊急支援事業補助金
補助事業　調査書・支援計画書</t>
    <rPh sb="0" eb="5">
      <t>シマネケンインショク</t>
    </rPh>
    <rPh sb="6" eb="8">
      <t>ショウギョウ</t>
    </rPh>
    <rPh sb="13" eb="15">
      <t>ギョウトウ</t>
    </rPh>
    <rPh sb="23" eb="36">
      <t>サクゲンタイサクキンキュウシエンジギョウホジョキン</t>
    </rPh>
    <rPh sb="37" eb="41">
      <t>ホジョジギョウ</t>
    </rPh>
    <rPh sb="42" eb="45">
      <t>チョウサショ</t>
    </rPh>
    <rPh sb="46" eb="51">
      <t>シエンケイカクショ</t>
    </rPh>
    <phoneticPr fontId="2"/>
  </si>
  <si>
    <t>１．支援機関名等</t>
    <rPh sb="2" eb="8">
      <t>シエンキカンメイトウ</t>
    </rPh>
    <phoneticPr fontId="2"/>
  </si>
  <si>
    <t>支援機関名</t>
    <rPh sb="0" eb="5">
      <t>シエンキカンメイ</t>
    </rPh>
    <phoneticPr fontId="2"/>
  </si>
  <si>
    <t>支援担当者氏名</t>
    <rPh sb="0" eb="5">
      <t>シエンタントウシャ</t>
    </rPh>
    <rPh sb="5" eb="7">
      <t>シメイ</t>
    </rPh>
    <phoneticPr fontId="2"/>
  </si>
  <si>
    <t>電話番号</t>
    <rPh sb="0" eb="4">
      <t>デンワバンゴウ</t>
    </rPh>
    <phoneticPr fontId="2"/>
  </si>
  <si>
    <t>申請者</t>
    <rPh sb="0" eb="3">
      <t>シンセイシャ</t>
    </rPh>
    <phoneticPr fontId="2"/>
  </si>
  <si>
    <t>支援機関</t>
    <rPh sb="0" eb="4">
      <t>シエンキカン</t>
    </rPh>
    <phoneticPr fontId="2"/>
  </si>
  <si>
    <t>支援機関名</t>
    <rPh sb="0" eb="5">
      <t>シエンキカンメイ</t>
    </rPh>
    <phoneticPr fontId="2"/>
  </si>
  <si>
    <t>支援担当者氏名</t>
    <rPh sb="0" eb="5">
      <t>シエンタントウシャ</t>
    </rPh>
    <rPh sb="5" eb="7">
      <t>シメイ</t>
    </rPh>
    <phoneticPr fontId="2"/>
  </si>
  <si>
    <t>電話番号</t>
    <rPh sb="0" eb="4">
      <t>デンワバンゴウ</t>
    </rPh>
    <phoneticPr fontId="2"/>
  </si>
  <si>
    <t>E-mail</t>
    <phoneticPr fontId="2"/>
  </si>
  <si>
    <t>中小企業者</t>
    <phoneticPr fontId="2"/>
  </si>
  <si>
    <t>事業協同組合</t>
    <rPh sb="0" eb="6">
      <t>ジギョウキョウドウクミアイ</t>
    </rPh>
    <phoneticPr fontId="2"/>
  </si>
  <si>
    <t>企業組合</t>
    <rPh sb="0" eb="4">
      <t>キギョウクミアイ</t>
    </rPh>
    <phoneticPr fontId="2"/>
  </si>
  <si>
    <t>協業組合</t>
    <rPh sb="0" eb="4">
      <t>キョウギョウクミアイ</t>
    </rPh>
    <phoneticPr fontId="2"/>
  </si>
  <si>
    <t>商工組合</t>
    <rPh sb="0" eb="4">
      <t>ショウコウクミアイ</t>
    </rPh>
    <phoneticPr fontId="2"/>
  </si>
  <si>
    <t>①県内で飲食・商業・サービス業等を現に営む事業者で、エネルギー価格高騰の影響を受けている</t>
    <rPh sb="1" eb="3">
      <t>ケンナイ</t>
    </rPh>
    <phoneticPr fontId="2"/>
  </si>
  <si>
    <t>⑧これまでに、飲食･商業･サービス業業等エネルギーコスト削減対策緊急支援事業の補助金を活用していない
　※令和４、５及び６年度事業並びに令和７年度事業の既公募分</t>
    <rPh sb="17" eb="18">
      <t>ギョウ</t>
    </rPh>
    <rPh sb="53" eb="55">
      <t>レイワ</t>
    </rPh>
    <rPh sb="58" eb="59">
      <t>オヨ</t>
    </rPh>
    <rPh sb="61" eb="63">
      <t>ネンド</t>
    </rPh>
    <rPh sb="63" eb="65">
      <t>ジギョウ</t>
    </rPh>
    <rPh sb="65" eb="66">
      <t>ナラ</t>
    </rPh>
    <rPh sb="68" eb="70">
      <t>レイワ</t>
    </rPh>
    <rPh sb="71" eb="75">
      <t>ネンドジギョウ</t>
    </rPh>
    <rPh sb="76" eb="80">
      <t>キコウボブン</t>
    </rPh>
    <phoneticPr fontId="2"/>
  </si>
  <si>
    <t>２．申請事業者に関する事項</t>
    <rPh sb="2" eb="4">
      <t>シンセイ</t>
    </rPh>
    <rPh sb="4" eb="7">
      <t>ジギョウシャ</t>
    </rPh>
    <rPh sb="8" eb="9">
      <t>カン</t>
    </rPh>
    <rPh sb="11" eb="13">
      <t>ジコウ</t>
    </rPh>
    <phoneticPr fontId="2"/>
  </si>
  <si>
    <t>３．資格に関する事項</t>
    <rPh sb="2" eb="4">
      <t>シカク</t>
    </rPh>
    <rPh sb="5" eb="6">
      <t>カン</t>
    </rPh>
    <rPh sb="8" eb="10">
      <t>ジコウ</t>
    </rPh>
    <phoneticPr fontId="2"/>
  </si>
  <si>
    <t>　⑴　公募回</t>
    <rPh sb="3" eb="6">
      <t>コウボカイ</t>
    </rPh>
    <phoneticPr fontId="2"/>
  </si>
  <si>
    <t>　⑵　事業者の区分　　※該当に●印</t>
    <phoneticPr fontId="2"/>
  </si>
  <si>
    <t>　⑶　確認事項　　※可・妥当：●　　　問題あり・不可・妥当性に欠ける：×</t>
    <phoneticPr fontId="2"/>
  </si>
  <si>
    <t>４．補助事業の内容に関する事項</t>
    <rPh sb="10" eb="11">
      <t>カン</t>
    </rPh>
    <rPh sb="13" eb="15">
      <t>ジコウ</t>
    </rPh>
    <phoneticPr fontId="2"/>
  </si>
  <si>
    <t>支援機関が</t>
    <rPh sb="0" eb="4">
      <t>シエンキカン</t>
    </rPh>
    <phoneticPr fontId="2"/>
  </si>
  <si>
    <t>申請者が応募時に入力が必要</t>
    <rPh sb="0" eb="3">
      <t>シンセイシャ</t>
    </rPh>
    <rPh sb="4" eb="7">
      <t>オウボジ</t>
    </rPh>
    <rPh sb="8" eb="10">
      <t>ニュウリョク</t>
    </rPh>
    <rPh sb="11" eb="13">
      <t>ヒツヨウ</t>
    </rPh>
    <phoneticPr fontId="2"/>
  </si>
  <si>
    <t>支援機関が応募時に入力が必要</t>
    <rPh sb="0" eb="4">
      <t>シエンキカン</t>
    </rPh>
    <rPh sb="5" eb="8">
      <t>オウボジ</t>
    </rPh>
    <rPh sb="9" eb="11">
      <t>ニュウリョク</t>
    </rPh>
    <rPh sb="12" eb="14">
      <t>ヒツヨウ</t>
    </rPh>
    <phoneticPr fontId="2"/>
  </si>
  <si>
    <t>島根県飲食・商業・サービス業等エネルギーコスト削減対策
緊急支援事業補助金　交付申請取下届出書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8" eb="40">
      <t>コウフ</t>
    </rPh>
    <rPh sb="40" eb="42">
      <t>シンセイ</t>
    </rPh>
    <rPh sb="42" eb="43">
      <t>ト</t>
    </rPh>
    <rPh sb="43" eb="44">
      <t>サ</t>
    </rPh>
    <rPh sb="44" eb="47">
      <t>トドケデショ</t>
    </rPh>
    <phoneticPr fontId="2"/>
  </si>
  <si>
    <t>１．取り下げの理由</t>
    <rPh sb="2" eb="3">
      <t>ト</t>
    </rPh>
    <rPh sb="4" eb="5">
      <t>サ</t>
    </rPh>
    <rPh sb="7" eb="9">
      <t>リユウ</t>
    </rPh>
    <phoneticPr fontId="2"/>
  </si>
  <si>
    <t>島根県飲食・商業・サービス業等エネルギーコスト削減対策
緊急支援事業補助金　変更承認申請書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8" eb="42">
      <t>ヘンコウショウニン</t>
    </rPh>
    <rPh sb="42" eb="45">
      <t>シンセイショ</t>
    </rPh>
    <phoneticPr fontId="2"/>
  </si>
  <si>
    <t>　標記補助金について、同補助金交付要綱第６条の規定に基づき、下記のとおり申請します。</t>
    <rPh sb="1" eb="6">
      <t>ヒョウキホジョキン</t>
    </rPh>
    <rPh sb="11" eb="12">
      <t>ドウ</t>
    </rPh>
    <rPh sb="12" eb="15">
      <t>ホジョキン</t>
    </rPh>
    <rPh sb="15" eb="19">
      <t>コウフヨウコウ</t>
    </rPh>
    <rPh sb="19" eb="20">
      <t>ダイ</t>
    </rPh>
    <rPh sb="21" eb="22">
      <t>ジョウ</t>
    </rPh>
    <rPh sb="23" eb="25">
      <t>キテイ</t>
    </rPh>
    <rPh sb="26" eb="27">
      <t>モト</t>
    </rPh>
    <rPh sb="30" eb="32">
      <t>カキ</t>
    </rPh>
    <rPh sb="36" eb="38">
      <t>シンセイ</t>
    </rPh>
    <phoneticPr fontId="2"/>
  </si>
  <si>
    <t>１．変更の理由</t>
    <rPh sb="2" eb="4">
      <t>ヘンコウ</t>
    </rPh>
    <rPh sb="5" eb="7">
      <t>リユウ</t>
    </rPh>
    <phoneticPr fontId="2"/>
  </si>
  <si>
    <t>２．変更の内容</t>
    <rPh sb="2" eb="4">
      <t>ヘンコウ</t>
    </rPh>
    <rPh sb="5" eb="7">
      <t>ナイヨウ</t>
    </rPh>
    <phoneticPr fontId="2"/>
  </si>
  <si>
    <t>１．中止・廃止の理由</t>
    <rPh sb="2" eb="4">
      <t>チュウシ</t>
    </rPh>
    <rPh sb="5" eb="7">
      <t>ハイシ</t>
    </rPh>
    <rPh sb="8" eb="10">
      <t>リユウ</t>
    </rPh>
    <phoneticPr fontId="2"/>
  </si>
  <si>
    <t>２．中止の期間・廃止の時期</t>
    <rPh sb="2" eb="4">
      <t>チュウシ</t>
    </rPh>
    <rPh sb="5" eb="7">
      <t>キカン</t>
    </rPh>
    <rPh sb="8" eb="10">
      <t>ハイシ</t>
    </rPh>
    <rPh sb="11" eb="13">
      <t>ジキ</t>
    </rPh>
    <phoneticPr fontId="2"/>
  </si>
  <si>
    <t>中止・廃止申請日</t>
    <rPh sb="0" eb="2">
      <t>チュウシ</t>
    </rPh>
    <rPh sb="3" eb="5">
      <t>ハイシ</t>
    </rPh>
    <rPh sb="5" eb="8">
      <t>シンセイビ</t>
    </rPh>
    <phoneticPr fontId="2"/>
  </si>
  <si>
    <t>島根県飲食・商業・サービス業等エネルギーコスト削減対策
緊急支援事業補助金　遂行状況報告書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8" eb="42">
      <t>スイコウジョウキョウ</t>
    </rPh>
    <rPh sb="42" eb="45">
      <t>ホウコクショ</t>
    </rPh>
    <phoneticPr fontId="2"/>
  </si>
  <si>
    <t>№</t>
    <phoneticPr fontId="2"/>
  </si>
  <si>
    <t>設備等名称</t>
    <rPh sb="0" eb="5">
      <t>セツビトウメイショウ</t>
    </rPh>
    <phoneticPr fontId="2"/>
  </si>
  <si>
    <t>納期（年月日）</t>
    <rPh sb="0" eb="2">
      <t>ノウキ</t>
    </rPh>
    <rPh sb="3" eb="6">
      <t>ネンガッピ</t>
    </rPh>
    <phoneticPr fontId="2"/>
  </si>
  <si>
    <t>導入状況</t>
    <rPh sb="0" eb="4">
      <t>ドウニュウジョウキョウ</t>
    </rPh>
    <phoneticPr fontId="2"/>
  </si>
  <si>
    <t>納期内に納品予定</t>
    <rPh sb="0" eb="3">
      <t>ノウキナイ</t>
    </rPh>
    <rPh sb="4" eb="8">
      <t>ノウヒンヨテイ</t>
    </rPh>
    <phoneticPr fontId="2"/>
  </si>
  <si>
    <t>納品済み</t>
    <rPh sb="0" eb="2">
      <t>ノウヒン</t>
    </rPh>
    <rPh sb="2" eb="3">
      <t>ズ</t>
    </rPh>
    <phoneticPr fontId="2"/>
  </si>
  <si>
    <t>納期後に納品予定</t>
    <rPh sb="0" eb="2">
      <t>ノウキ</t>
    </rPh>
    <rPh sb="2" eb="3">
      <t>ゴ</t>
    </rPh>
    <rPh sb="4" eb="8">
      <t>ノウヒンヨテイ</t>
    </rPh>
    <phoneticPr fontId="2"/>
  </si>
  <si>
    <t>※「導入状況」には、「納品済み」、「納期内に納品予定」又は「納期後に納品予定」いずれかを記載すること。</t>
    <rPh sb="2" eb="6">
      <t>ドウニュウジョウキョウ</t>
    </rPh>
    <rPh sb="11" eb="14">
      <t>ノウヒンズ</t>
    </rPh>
    <rPh sb="18" eb="21">
      <t>ノウキナイ</t>
    </rPh>
    <rPh sb="22" eb="26">
      <t>ノウヒンヨテイ</t>
    </rPh>
    <rPh sb="27" eb="28">
      <t>マタ</t>
    </rPh>
    <rPh sb="30" eb="33">
      <t>ノウキゴ</t>
    </rPh>
    <rPh sb="34" eb="38">
      <t>ノウヒンヨテイ</t>
    </rPh>
    <rPh sb="44" eb="46">
      <t>キサイ</t>
    </rPh>
    <phoneticPr fontId="2"/>
  </si>
  <si>
    <t>２．納品予定日（時期）及び納期に間に合わない理由</t>
    <rPh sb="2" eb="7">
      <t>ノウヒンヨテイビ</t>
    </rPh>
    <rPh sb="8" eb="10">
      <t>ジキ</t>
    </rPh>
    <rPh sb="11" eb="12">
      <t>オヨ</t>
    </rPh>
    <rPh sb="13" eb="15">
      <t>ノウキ</t>
    </rPh>
    <rPh sb="16" eb="17">
      <t>マ</t>
    </rPh>
    <rPh sb="18" eb="19">
      <t>ア</t>
    </rPh>
    <rPh sb="22" eb="24">
      <t>リユウ</t>
    </rPh>
    <phoneticPr fontId="2"/>
  </si>
  <si>
    <t>（納期後に納品予定がある場合）</t>
    <phoneticPr fontId="2"/>
  </si>
  <si>
    <t>島根県飲食・商業・サービス業等エネルギーコスト削減対策
緊急支援事業補助金実績報告書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7" eb="42">
      <t>ジッセキホウコクショ</t>
    </rPh>
    <phoneticPr fontId="2"/>
  </si>
  <si>
    <t>交付決定日等</t>
    <rPh sb="0" eb="6">
      <t>コウフケッテイビトウ</t>
    </rPh>
    <phoneticPr fontId="2"/>
  </si>
  <si>
    <t>で交付決定のあった標記補助金</t>
    <rPh sb="1" eb="5">
      <t>コウフケッテイ</t>
    </rPh>
    <rPh sb="9" eb="14">
      <t>ヒョウキホジョキン</t>
    </rPh>
    <phoneticPr fontId="2"/>
  </si>
  <si>
    <t>１．事業実績</t>
    <rPh sb="2" eb="6">
      <t>ジギョウジッセキ</t>
    </rPh>
    <phoneticPr fontId="2"/>
  </si>
  <si>
    <t>別添　実績報告のとおり</t>
    <rPh sb="0" eb="2">
      <t>ベッテン</t>
    </rPh>
    <rPh sb="3" eb="7">
      <t>ジッセキホウコク</t>
    </rPh>
    <phoneticPr fontId="2"/>
  </si>
  <si>
    <t>２．補助事業完了日</t>
    <rPh sb="2" eb="9">
      <t>ホジョジギョウカンリョウビ</t>
    </rPh>
    <phoneticPr fontId="2"/>
  </si>
  <si>
    <t>３．補助金実績額</t>
    <rPh sb="2" eb="5">
      <t>ホジョキン</t>
    </rPh>
    <rPh sb="5" eb="7">
      <t>ジッセキ</t>
    </rPh>
    <rPh sb="7" eb="8">
      <t>ガク</t>
    </rPh>
    <phoneticPr fontId="2"/>
  </si>
  <si>
    <t>島根県飲食・商業・サービス業等エネルギーコスト削減対策
緊急支援事業補助金　取得財産等管理台帳</t>
    <phoneticPr fontId="2"/>
  </si>
  <si>
    <t>（公募回）令和７年度</t>
    <rPh sb="1" eb="4">
      <t>コウボカイ</t>
    </rPh>
    <rPh sb="5" eb="7">
      <t>レイワ</t>
    </rPh>
    <rPh sb="8" eb="10">
      <t>ネンド</t>
    </rPh>
    <phoneticPr fontId="2"/>
  </si>
  <si>
    <t>令和　　年　　月　　日</t>
    <rPh sb="0" eb="2">
      <t>レイワ</t>
    </rPh>
    <rPh sb="4" eb="5">
      <t>ネン</t>
    </rPh>
    <rPh sb="7" eb="8">
      <t>ガツ</t>
    </rPh>
    <rPh sb="10" eb="11">
      <t>ニチ</t>
    </rPh>
    <phoneticPr fontId="2"/>
  </si>
  <si>
    <t>島根県知事　様</t>
    <rPh sb="0" eb="5">
      <t>シマネケンチジ</t>
    </rPh>
    <rPh sb="6" eb="7">
      <t>サマ</t>
    </rPh>
    <phoneticPr fontId="2"/>
  </si>
  <si>
    <t>島根県飲食・商業・サービス業等エネルギーコスト削減対策
緊急支援事業補助金　取得財産等処分承認申請書</t>
    <phoneticPr fontId="2"/>
  </si>
  <si>
    <t>和暦</t>
    <rPh sb="0" eb="2">
      <t>ワレキ</t>
    </rPh>
    <phoneticPr fontId="2"/>
  </si>
  <si>
    <t>和暦</t>
    <rPh sb="0" eb="2">
      <t>ワレキ</t>
    </rPh>
    <phoneticPr fontId="2"/>
  </si>
  <si>
    <t>交付決定後に、事業を中止・廃止する場合</t>
    <rPh sb="0" eb="2">
      <t>コウフ</t>
    </rPh>
    <rPh sb="2" eb="4">
      <t>ケッテイ</t>
    </rPh>
    <rPh sb="4" eb="5">
      <t>ゴ</t>
    </rPh>
    <rPh sb="7" eb="9">
      <t>ジギョウ</t>
    </rPh>
    <rPh sb="10" eb="12">
      <t>チュウシ</t>
    </rPh>
    <rPh sb="13" eb="15">
      <t>ハイシ</t>
    </rPh>
    <rPh sb="17" eb="19">
      <t>バアイ</t>
    </rPh>
    <phoneticPr fontId="2"/>
  </si>
  <si>
    <t>交付決定後に、事業内容を変更する場合</t>
    <rPh sb="0" eb="2">
      <t>コウフ</t>
    </rPh>
    <rPh sb="2" eb="4">
      <t>ケッテイ</t>
    </rPh>
    <rPh sb="4" eb="5">
      <t>ゴ</t>
    </rPh>
    <rPh sb="7" eb="9">
      <t>ジギョウ</t>
    </rPh>
    <rPh sb="9" eb="11">
      <t>ナイヨウ</t>
    </rPh>
    <rPh sb="12" eb="14">
      <t>ヘンコウ</t>
    </rPh>
    <rPh sb="16" eb="18">
      <t>バアイ</t>
    </rPh>
    <phoneticPr fontId="2"/>
  </si>
  <si>
    <t>交付決定を受けた後、県からの交付決定日及び番号を入力</t>
    <rPh sb="0" eb="4">
      <t>コウフケッテイ</t>
    </rPh>
    <rPh sb="5" eb="6">
      <t>ウ</t>
    </rPh>
    <rPh sb="8" eb="9">
      <t>ノチ</t>
    </rPh>
    <rPh sb="10" eb="11">
      <t>ケン</t>
    </rPh>
    <rPh sb="14" eb="19">
      <t>コウフケッテイビ</t>
    </rPh>
    <rPh sb="19" eb="20">
      <t>オヨ</t>
    </rPh>
    <rPh sb="21" eb="23">
      <t>バンゴウ</t>
    </rPh>
    <rPh sb="24" eb="26">
      <t>ニュウリョク</t>
    </rPh>
    <phoneticPr fontId="2"/>
  </si>
  <si>
    <t>事業完了日</t>
    <rPh sb="0" eb="2">
      <t>ジギョウ</t>
    </rPh>
    <rPh sb="2" eb="5">
      <t>カンリョウビ</t>
    </rPh>
    <phoneticPr fontId="2"/>
  </si>
  <si>
    <t>事業終了予定日</t>
    <rPh sb="0" eb="2">
      <t>ジギョウ</t>
    </rPh>
    <rPh sb="2" eb="4">
      <t>シュウリョウ</t>
    </rPh>
    <rPh sb="4" eb="6">
      <t>ヨテイ</t>
    </rPh>
    <rPh sb="6" eb="7">
      <t>ビ</t>
    </rPh>
    <phoneticPr fontId="2"/>
  </si>
  <si>
    <t>交付申請日</t>
    <rPh sb="0" eb="2">
      <t>コウフ</t>
    </rPh>
    <rPh sb="2" eb="4">
      <t>シンセイ</t>
    </rPh>
    <rPh sb="4" eb="5">
      <t>ビ</t>
    </rPh>
    <phoneticPr fontId="2"/>
  </si>
  <si>
    <t>申請取下日</t>
    <rPh sb="0" eb="2">
      <t>シンセイ</t>
    </rPh>
    <rPh sb="2" eb="3">
      <t>ト</t>
    </rPh>
    <rPh sb="3" eb="4">
      <t>カ</t>
    </rPh>
    <rPh sb="4" eb="5">
      <t>ビ</t>
    </rPh>
    <phoneticPr fontId="2"/>
  </si>
  <si>
    <t>変更申請日</t>
    <rPh sb="0" eb="2">
      <t>ヘンコウ</t>
    </rPh>
    <rPh sb="2" eb="4">
      <t>シンセイ</t>
    </rPh>
    <rPh sb="4" eb="5">
      <t>ビ</t>
    </rPh>
    <phoneticPr fontId="2"/>
  </si>
  <si>
    <t>遂行状況報告日</t>
    <rPh sb="0" eb="2">
      <t>スイコウ</t>
    </rPh>
    <rPh sb="2" eb="4">
      <t>ジョウキョウ</t>
    </rPh>
    <rPh sb="4" eb="6">
      <t>ホウコク</t>
    </rPh>
    <rPh sb="6" eb="7">
      <t>ビ</t>
    </rPh>
    <phoneticPr fontId="2"/>
  </si>
  <si>
    <t>実績報告日</t>
    <rPh sb="0" eb="2">
      <t>ジッセキ</t>
    </rPh>
    <rPh sb="2" eb="4">
      <t>ホウコク</t>
    </rPh>
    <rPh sb="4" eb="5">
      <t>ビ</t>
    </rPh>
    <phoneticPr fontId="2"/>
  </si>
  <si>
    <t>交付決定後に、県から報告の依頼があった場合</t>
    <rPh sb="0" eb="5">
      <t>コウフケッテイゴ</t>
    </rPh>
    <rPh sb="7" eb="8">
      <t>ケン</t>
    </rPh>
    <rPh sb="10" eb="12">
      <t>ホウコク</t>
    </rPh>
    <rPh sb="13" eb="15">
      <t>イライ</t>
    </rPh>
    <rPh sb="19" eb="21">
      <t>バアイ</t>
    </rPh>
    <phoneticPr fontId="2"/>
  </si>
  <si>
    <t>事業完了日（支払いが完了した日）を入力</t>
    <rPh sb="0" eb="5">
      <t>ジギョウカンリョウビ</t>
    </rPh>
    <rPh sb="6" eb="8">
      <t>シハラ</t>
    </rPh>
    <rPh sb="10" eb="12">
      <t>カンリョウ</t>
    </rPh>
    <rPh sb="14" eb="15">
      <t>ヒ</t>
    </rPh>
    <rPh sb="17" eb="19">
      <t>ニュウリョク</t>
    </rPh>
    <phoneticPr fontId="2"/>
  </si>
  <si>
    <t>事業完了後15日以内又はＲ7年12月26日いずれか早い日まで</t>
    <rPh sb="2" eb="4">
      <t>カンリョウ</t>
    </rPh>
    <rPh sb="7" eb="8">
      <t>ニチ</t>
    </rPh>
    <rPh sb="10" eb="11">
      <t>マタ</t>
    </rPh>
    <phoneticPr fontId="2"/>
  </si>
  <si>
    <t>様式第１号（第６条関係）【支援機関経由】</t>
    <rPh sb="0" eb="2">
      <t>ヨウシキ</t>
    </rPh>
    <rPh sb="2" eb="3">
      <t>ダイ</t>
    </rPh>
    <rPh sb="4" eb="5">
      <t>ゴウ</t>
    </rPh>
    <rPh sb="6" eb="7">
      <t>ダイ</t>
    </rPh>
    <rPh sb="8" eb="9">
      <t>ジョウ</t>
    </rPh>
    <rPh sb="9" eb="11">
      <t>カンケイ</t>
    </rPh>
    <rPh sb="13" eb="19">
      <t>シエンキカンケイユ</t>
    </rPh>
    <phoneticPr fontId="2"/>
  </si>
  <si>
    <t>様式第１号（別紙）</t>
    <rPh sb="0" eb="2">
      <t>ヨウシキ</t>
    </rPh>
    <rPh sb="2" eb="3">
      <t>ダイ</t>
    </rPh>
    <rPh sb="4" eb="5">
      <t>ゴウ</t>
    </rPh>
    <rPh sb="6" eb="8">
      <t>ベッシ</t>
    </rPh>
    <phoneticPr fontId="2"/>
  </si>
  <si>
    <t>様式第２号（第６条関係）【支援機関が作成】</t>
    <rPh sb="0" eb="2">
      <t>ヨウシキ</t>
    </rPh>
    <rPh sb="2" eb="3">
      <t>ダイ</t>
    </rPh>
    <rPh sb="4" eb="5">
      <t>ゴウ</t>
    </rPh>
    <rPh sb="6" eb="7">
      <t>ダイ</t>
    </rPh>
    <rPh sb="8" eb="9">
      <t>ジョウ</t>
    </rPh>
    <rPh sb="9" eb="11">
      <t>カンケイ</t>
    </rPh>
    <rPh sb="13" eb="17">
      <t>シエンキカン</t>
    </rPh>
    <rPh sb="18" eb="20">
      <t>サクセイ</t>
    </rPh>
    <phoneticPr fontId="2"/>
  </si>
  <si>
    <t>様式第４号（第８条関係）【支援機関経由】</t>
    <rPh sb="0" eb="2">
      <t>ヨウシキ</t>
    </rPh>
    <rPh sb="2" eb="3">
      <t>ダイ</t>
    </rPh>
    <rPh sb="4" eb="5">
      <t>ゴウ</t>
    </rPh>
    <rPh sb="6" eb="7">
      <t>ダイ</t>
    </rPh>
    <rPh sb="8" eb="9">
      <t>ジョウ</t>
    </rPh>
    <rPh sb="9" eb="11">
      <t>カンケイ</t>
    </rPh>
    <rPh sb="13" eb="19">
      <t>シエンキカンケイユ</t>
    </rPh>
    <phoneticPr fontId="2"/>
  </si>
  <si>
    <t>様式第５号（第９条関係）【支援機関経由】</t>
    <rPh sb="0" eb="2">
      <t>ヨウシキ</t>
    </rPh>
    <rPh sb="2" eb="3">
      <t>ダイ</t>
    </rPh>
    <rPh sb="4" eb="5">
      <t>ゴウ</t>
    </rPh>
    <rPh sb="6" eb="7">
      <t>ダイ</t>
    </rPh>
    <rPh sb="8" eb="9">
      <t>ジョウ</t>
    </rPh>
    <rPh sb="9" eb="11">
      <t>カンケイ</t>
    </rPh>
    <rPh sb="13" eb="19">
      <t>シエンキカンケイユ</t>
    </rPh>
    <phoneticPr fontId="2"/>
  </si>
  <si>
    <t>について、同補助金交付要綱第８条の規定により、下記のとおり申請を取り下げます。</t>
    <phoneticPr fontId="2"/>
  </si>
  <si>
    <t>について、下記のとおり変更したいので、同補助金交付要綱第９条の規定により申請します。</t>
    <rPh sb="5" eb="7">
      <t>カキ</t>
    </rPh>
    <phoneticPr fontId="2"/>
  </si>
  <si>
    <t>様式第６号（第10条関係）【支援機関経由】</t>
    <rPh sb="0" eb="2">
      <t>ヨウシキ</t>
    </rPh>
    <rPh sb="2" eb="3">
      <t>ダイ</t>
    </rPh>
    <rPh sb="4" eb="5">
      <t>ゴウ</t>
    </rPh>
    <rPh sb="6" eb="7">
      <t>ダイ</t>
    </rPh>
    <rPh sb="9" eb="10">
      <t>ジョウ</t>
    </rPh>
    <rPh sb="10" eb="12">
      <t>カンケイ</t>
    </rPh>
    <rPh sb="14" eb="20">
      <t>シエンキカンケイユ</t>
    </rPh>
    <phoneticPr fontId="2"/>
  </si>
  <si>
    <t>様式第７号（第11条関係）【支援機関経由】</t>
    <rPh sb="0" eb="2">
      <t>ヨウシキ</t>
    </rPh>
    <rPh sb="2" eb="3">
      <t>ダイ</t>
    </rPh>
    <rPh sb="4" eb="5">
      <t>ゴウ</t>
    </rPh>
    <rPh sb="6" eb="7">
      <t>ダイ</t>
    </rPh>
    <rPh sb="9" eb="10">
      <t>ジョウ</t>
    </rPh>
    <rPh sb="10" eb="12">
      <t>カンケイ</t>
    </rPh>
    <rPh sb="14" eb="20">
      <t>シエンキカンケイユ</t>
    </rPh>
    <phoneticPr fontId="2"/>
  </si>
  <si>
    <t>について、同補助金交付要綱第11条の規定により、下記のとおり遂行状況を報告します。</t>
    <rPh sb="5" eb="9">
      <t>ドウホジョキン</t>
    </rPh>
    <rPh sb="9" eb="13">
      <t>コウフヨウコウ</t>
    </rPh>
    <rPh sb="13" eb="14">
      <t>ダイ</t>
    </rPh>
    <rPh sb="16" eb="17">
      <t>ジョウ</t>
    </rPh>
    <rPh sb="18" eb="20">
      <t>キテイ</t>
    </rPh>
    <rPh sb="24" eb="26">
      <t>カキ</t>
    </rPh>
    <rPh sb="30" eb="34">
      <t>スイコウジョウキョウ</t>
    </rPh>
    <rPh sb="35" eb="37">
      <t>ホウコク</t>
    </rPh>
    <phoneticPr fontId="2"/>
  </si>
  <si>
    <t>様式第８号（第12条関係）【支援機関経由】</t>
    <rPh sb="0" eb="2">
      <t>ヨウシキ</t>
    </rPh>
    <rPh sb="2" eb="3">
      <t>ダイ</t>
    </rPh>
    <rPh sb="4" eb="5">
      <t>ゴウ</t>
    </rPh>
    <rPh sb="6" eb="7">
      <t>ダイ</t>
    </rPh>
    <rPh sb="9" eb="10">
      <t>ジョウ</t>
    </rPh>
    <rPh sb="10" eb="12">
      <t>カンケイ</t>
    </rPh>
    <rPh sb="14" eb="20">
      <t>シエンキカンケイユ</t>
    </rPh>
    <phoneticPr fontId="2"/>
  </si>
  <si>
    <t>について、同補助金交付要綱第12条の規定に基づき、下記のとおり実績を報告します。</t>
    <rPh sb="5" eb="13">
      <t>ドウホジョキンコウフヨウコウ</t>
    </rPh>
    <rPh sb="13" eb="14">
      <t>ダイ</t>
    </rPh>
    <rPh sb="16" eb="17">
      <t>ジョウ</t>
    </rPh>
    <rPh sb="18" eb="20">
      <t>キテイ</t>
    </rPh>
    <rPh sb="21" eb="22">
      <t>モト</t>
    </rPh>
    <rPh sb="25" eb="27">
      <t>カキ</t>
    </rPh>
    <rPh sb="31" eb="33">
      <t>ジッセキ</t>
    </rPh>
    <rPh sb="34" eb="36">
      <t>ホウコク</t>
    </rPh>
    <phoneticPr fontId="2"/>
  </si>
  <si>
    <t>様式第10号（第16条関係）【実績報告書に添付】</t>
    <rPh sb="0" eb="2">
      <t>ヨウシキ</t>
    </rPh>
    <rPh sb="2" eb="3">
      <t>ダイ</t>
    </rPh>
    <rPh sb="5" eb="6">
      <t>ゴウ</t>
    </rPh>
    <rPh sb="7" eb="8">
      <t>ダイ</t>
    </rPh>
    <rPh sb="10" eb="11">
      <t>ジョウ</t>
    </rPh>
    <rPh sb="11" eb="13">
      <t>カンケイ</t>
    </rPh>
    <rPh sb="15" eb="20">
      <t>ジッセキホウコクショ</t>
    </rPh>
    <rPh sb="21" eb="23">
      <t>テンプ</t>
    </rPh>
    <phoneticPr fontId="2"/>
  </si>
  <si>
    <t>様式第11号（第17条関係）【支援機関を経由】</t>
    <rPh sb="0" eb="2">
      <t>ヨウシキ</t>
    </rPh>
    <rPh sb="2" eb="3">
      <t>ダイ</t>
    </rPh>
    <rPh sb="5" eb="6">
      <t>ゴウ</t>
    </rPh>
    <rPh sb="7" eb="8">
      <t>ダイ</t>
    </rPh>
    <rPh sb="10" eb="11">
      <t>ジョウ</t>
    </rPh>
    <rPh sb="11" eb="13">
      <t>カンケイ</t>
    </rPh>
    <rPh sb="15" eb="19">
      <t>シエンキカン</t>
    </rPh>
    <rPh sb="20" eb="22">
      <t>ケイユ</t>
    </rPh>
    <phoneticPr fontId="2"/>
  </si>
  <si>
    <t>　令和７年度飲食・商業・サービス業等エネルギーコスト削減対策緊急支援事業補助金により取得した財産を、下記のとおり処分したいので、同補助金交付要綱第17条の規定により申請します。</t>
    <phoneticPr fontId="2"/>
  </si>
  <si>
    <t>島根県飲食・商業・サービス業等エネルギーコスト削減対策緊急支援事業補助金</t>
    <rPh sb="0" eb="3">
      <t>シマネケン</t>
    </rPh>
    <rPh sb="3" eb="5">
      <t>インショク</t>
    </rPh>
    <rPh sb="6" eb="8">
      <t>ショウギョウ</t>
    </rPh>
    <rPh sb="13" eb="15">
      <t>ギョウトウ</t>
    </rPh>
    <rPh sb="23" eb="27">
      <t>サクゲンタイサク</t>
    </rPh>
    <rPh sb="27" eb="33">
      <t>キンキュウシエンジギョウ</t>
    </rPh>
    <rPh sb="33" eb="36">
      <t>ホジョキン</t>
    </rPh>
    <phoneticPr fontId="2"/>
  </si>
  <si>
    <t>申請日が記載されているか。</t>
    <rPh sb="0" eb="3">
      <t>シンセイビ</t>
    </rPh>
    <rPh sb="4" eb="6">
      <t>キサイ</t>
    </rPh>
    <phoneticPr fontId="2"/>
  </si>
  <si>
    <t>法人の場合、住所が本社となっているか。</t>
    <rPh sb="0" eb="2">
      <t>ホウジン</t>
    </rPh>
    <rPh sb="3" eb="5">
      <t>バアイ</t>
    </rPh>
    <rPh sb="6" eb="8">
      <t>ジュウショ</t>
    </rPh>
    <rPh sb="9" eb="11">
      <t>ホンシャ</t>
    </rPh>
    <phoneticPr fontId="2"/>
  </si>
  <si>
    <t>【補助事業者要件の確認】</t>
    <rPh sb="1" eb="6">
      <t>ホジョジギョウシャ</t>
    </rPh>
    <rPh sb="6" eb="8">
      <t>ヨウケン</t>
    </rPh>
    <rPh sb="9" eb="11">
      <t>カクニン</t>
    </rPh>
    <phoneticPr fontId="2"/>
  </si>
  <si>
    <t>県内に主たる事業所を有し、飲食・商業・サービス業等を現に営んでいるか。</t>
    <rPh sb="0" eb="2">
      <t>ケンナイ</t>
    </rPh>
    <rPh sb="3" eb="4">
      <t>シュ</t>
    </rPh>
    <rPh sb="6" eb="9">
      <t>ジギョウショ</t>
    </rPh>
    <rPh sb="10" eb="11">
      <t>ユウ</t>
    </rPh>
    <rPh sb="13" eb="15">
      <t>インショク</t>
    </rPh>
    <rPh sb="16" eb="18">
      <t>ショウギョウ</t>
    </rPh>
    <rPh sb="23" eb="24">
      <t>ギョウ</t>
    </rPh>
    <rPh sb="24" eb="25">
      <t>トウ</t>
    </rPh>
    <rPh sb="26" eb="27">
      <t>ゲン</t>
    </rPh>
    <rPh sb="28" eb="29">
      <t>イトナ</t>
    </rPh>
    <phoneticPr fontId="2"/>
  </si>
  <si>
    <t>みなし大企業ではないか。</t>
    <rPh sb="3" eb="6">
      <t>ダイキギョウ</t>
    </rPh>
    <phoneticPr fontId="2"/>
  </si>
  <si>
    <t>同一の事業において、国又は県の他の補助金等の交付を受けた中小企業者等ではないか。</t>
    <rPh sb="0" eb="2">
      <t>ドウイツ</t>
    </rPh>
    <rPh sb="3" eb="5">
      <t>ジギョウ</t>
    </rPh>
    <rPh sb="10" eb="11">
      <t>クニ</t>
    </rPh>
    <rPh sb="11" eb="12">
      <t>マタ</t>
    </rPh>
    <rPh sb="13" eb="14">
      <t>ケン</t>
    </rPh>
    <rPh sb="15" eb="16">
      <t>タ</t>
    </rPh>
    <rPh sb="17" eb="21">
      <t>ホジョキントウ</t>
    </rPh>
    <rPh sb="22" eb="24">
      <t>コウフ</t>
    </rPh>
    <rPh sb="25" eb="26">
      <t>ウ</t>
    </rPh>
    <rPh sb="28" eb="34">
      <t>チュウショウキギョウシャトウ</t>
    </rPh>
    <phoneticPr fontId="2"/>
  </si>
  <si>
    <t>公序良俗に問題のある事業又は公的な資金の使途として社会通念上、不適切であると判断される事業を行う中小企業者等でないか。</t>
    <phoneticPr fontId="2"/>
  </si>
  <si>
    <t>②　事業概要</t>
    <rPh sb="2" eb="6">
      <t>ジギョウガイヨウ</t>
    </rPh>
    <phoneticPr fontId="2"/>
  </si>
  <si>
    <t>「従業員数」に間違いはないか。</t>
    <rPh sb="1" eb="5">
      <t>ジュウギョウインスウ</t>
    </rPh>
    <rPh sb="7" eb="9">
      <t>マチガ</t>
    </rPh>
    <phoneticPr fontId="2"/>
  </si>
  <si>
    <t>「資本金」に間違いはないか。</t>
    <rPh sb="1" eb="4">
      <t>シホンキン</t>
    </rPh>
    <rPh sb="6" eb="8">
      <t>マチガ</t>
    </rPh>
    <phoneticPr fontId="2"/>
  </si>
  <si>
    <t>「補助事業概要」に間違いはないか。</t>
    <rPh sb="1" eb="7">
      <t>ホジョジギョウガイヨウ</t>
    </rPh>
    <rPh sb="9" eb="11">
      <t>マチガ</t>
    </rPh>
    <phoneticPr fontId="2"/>
  </si>
  <si>
    <t>「補助事業予定期間」に間違いはないか。</t>
    <rPh sb="1" eb="3">
      <t>ホジョ</t>
    </rPh>
    <rPh sb="3" eb="5">
      <t>ジギョウ</t>
    </rPh>
    <rPh sb="5" eb="7">
      <t>ヨテイ</t>
    </rPh>
    <rPh sb="7" eb="9">
      <t>キカン</t>
    </rPh>
    <rPh sb="11" eb="13">
      <t>マチガ</t>
    </rPh>
    <phoneticPr fontId="2"/>
  </si>
  <si>
    <t>次の内容が【更新・導入する設備・機器及び光熱費・燃料費年間削減額の明細】と一致しているか。</t>
    <rPh sb="0" eb="1">
      <t>ツギ</t>
    </rPh>
    <rPh sb="2" eb="4">
      <t>ナイヨウ</t>
    </rPh>
    <rPh sb="6" eb="8">
      <t>コウシン</t>
    </rPh>
    <rPh sb="9" eb="11">
      <t>ドウニュウ</t>
    </rPh>
    <rPh sb="13" eb="15">
      <t>セツビ</t>
    </rPh>
    <rPh sb="16" eb="19">
      <t>キキオヨ</t>
    </rPh>
    <rPh sb="20" eb="23">
      <t>コウネツヒ</t>
    </rPh>
    <rPh sb="24" eb="27">
      <t>ネンリョウヒ</t>
    </rPh>
    <rPh sb="27" eb="29">
      <t>ネンカン</t>
    </rPh>
    <rPh sb="29" eb="32">
      <t>サクゲンガク</t>
    </rPh>
    <rPh sb="33" eb="35">
      <t>メイサイ</t>
    </rPh>
    <rPh sb="37" eb="39">
      <t>イッチ</t>
    </rPh>
    <phoneticPr fontId="2"/>
  </si>
  <si>
    <t>「Ａ：補助対象経費」の金額</t>
    <rPh sb="3" eb="9">
      <t>ホジョタイショウケイヒ</t>
    </rPh>
    <rPh sb="11" eb="13">
      <t>キンガク</t>
    </rPh>
    <phoneticPr fontId="2"/>
  </si>
  <si>
    <t>「Ｆ：対象設備の光熱費・燃料費の年間削減額」の金額</t>
    <rPh sb="3" eb="7">
      <t>タイショウセツビ</t>
    </rPh>
    <rPh sb="8" eb="11">
      <t>コウネツヒ</t>
    </rPh>
    <rPh sb="12" eb="15">
      <t>ネンリョウヒ</t>
    </rPh>
    <rPh sb="16" eb="21">
      <t>ネンカンサクゲンガク</t>
    </rPh>
    <rPh sb="23" eb="25">
      <t>キンガク</t>
    </rPh>
    <phoneticPr fontId="2"/>
  </si>
  <si>
    <t>次の内容が【直近の決算等におけるエネルギーコストの状況の明細書】と一致しているか。</t>
    <rPh sb="0" eb="1">
      <t>ツギ</t>
    </rPh>
    <rPh sb="2" eb="4">
      <t>ナイヨウ</t>
    </rPh>
    <rPh sb="6" eb="8">
      <t>チョッキン</t>
    </rPh>
    <rPh sb="9" eb="12">
      <t>ケッサントウ</t>
    </rPh>
    <rPh sb="25" eb="27">
      <t>ジョウキョウ</t>
    </rPh>
    <rPh sb="28" eb="31">
      <t>メイサイショ</t>
    </rPh>
    <rPh sb="33" eb="35">
      <t>イッチ</t>
    </rPh>
    <phoneticPr fontId="2"/>
  </si>
  <si>
    <t>「Ｄ：総コスト」の金額</t>
    <rPh sb="3" eb="4">
      <t>ソウ</t>
    </rPh>
    <rPh sb="9" eb="11">
      <t>キンガク</t>
    </rPh>
    <phoneticPr fontId="2"/>
  </si>
  <si>
    <t>「Ｅ：光熱費・燃料費」の金額</t>
    <rPh sb="3" eb="6">
      <t>コウネツヒ</t>
    </rPh>
    <rPh sb="7" eb="10">
      <t>ネンリョウヒ</t>
    </rPh>
    <rPh sb="12" eb="14">
      <t>キンガク</t>
    </rPh>
    <phoneticPr fontId="2"/>
  </si>
  <si>
    <t>「Ｇ：事業を実施した場合の光熱費・燃料費」の金額</t>
    <rPh sb="3" eb="5">
      <t>ジギョウ</t>
    </rPh>
    <rPh sb="6" eb="8">
      <t>ジッシ</t>
    </rPh>
    <rPh sb="10" eb="12">
      <t>バアイ</t>
    </rPh>
    <rPh sb="13" eb="16">
      <t>コウネツヒ</t>
    </rPh>
    <rPh sb="17" eb="20">
      <t>ネンリョウヒ</t>
    </rPh>
    <rPh sb="22" eb="24">
      <t>キンガク</t>
    </rPh>
    <phoneticPr fontId="2"/>
  </si>
  <si>
    <t>③直近の決算等におけるエネルギーコストの状況の明細書</t>
    <rPh sb="1" eb="3">
      <t>チョッキン</t>
    </rPh>
    <rPh sb="4" eb="7">
      <t>ケッサントウ</t>
    </rPh>
    <rPh sb="20" eb="22">
      <t>ジョウキョウ</t>
    </rPh>
    <rPh sb="23" eb="26">
      <t>メイサイショ</t>
    </rPh>
    <phoneticPr fontId="2"/>
  </si>
  <si>
    <t>「①法人・個人事業者選択」に間違いはないか。</t>
    <rPh sb="2" eb="4">
      <t>ホウジン</t>
    </rPh>
    <rPh sb="5" eb="10">
      <t>コジンジギョウシャ</t>
    </rPh>
    <rPh sb="10" eb="12">
      <t>センタク</t>
    </rPh>
    <rPh sb="14" eb="16">
      <t>マチガ</t>
    </rPh>
    <phoneticPr fontId="2"/>
  </si>
  <si>
    <t>金額に間違いはないか。また、直近の決算書のものか。</t>
    <rPh sb="0" eb="2">
      <t>キンガク</t>
    </rPh>
    <rPh sb="3" eb="5">
      <t>マチガ</t>
    </rPh>
    <rPh sb="14" eb="16">
      <t>チョッキン</t>
    </rPh>
    <rPh sb="17" eb="20">
      <t>ケッサンショ</t>
    </rPh>
    <phoneticPr fontId="2"/>
  </si>
  <si>
    <t>※　ミス防止のため、「売上原価の合計」、「販売費及び一般管理費の合計」、「光熱費・燃料費が含まれている科目」については、決算書の該当部分を下線やマーカーなどで示した上で明細書に記載して提出してください。</t>
    <rPh sb="4" eb="6">
      <t>ボウシ</t>
    </rPh>
    <rPh sb="11" eb="15">
      <t>ウリアゲゲンカ</t>
    </rPh>
    <rPh sb="16" eb="18">
      <t>ゴウケイ</t>
    </rPh>
    <rPh sb="21" eb="24">
      <t>ハンバイヒ</t>
    </rPh>
    <rPh sb="24" eb="25">
      <t>オヨ</t>
    </rPh>
    <rPh sb="26" eb="31">
      <t>イッパンカンリヒ</t>
    </rPh>
    <rPh sb="32" eb="34">
      <t>ゴウケイ</t>
    </rPh>
    <rPh sb="37" eb="40">
      <t>コウネツヒ</t>
    </rPh>
    <rPh sb="41" eb="44">
      <t>ネンリョウヒ</t>
    </rPh>
    <rPh sb="45" eb="46">
      <t>フク</t>
    </rPh>
    <rPh sb="51" eb="53">
      <t>カモク</t>
    </rPh>
    <rPh sb="60" eb="63">
      <t>ケッサンショ</t>
    </rPh>
    <rPh sb="64" eb="68">
      <t>ガイトウブブン</t>
    </rPh>
    <rPh sb="69" eb="71">
      <t>カセン</t>
    </rPh>
    <rPh sb="79" eb="80">
      <t>シメ</t>
    </rPh>
    <rPh sb="82" eb="83">
      <t>ウエ</t>
    </rPh>
    <rPh sb="84" eb="87">
      <t>メイサイショ</t>
    </rPh>
    <rPh sb="88" eb="90">
      <t>キサイ</t>
    </rPh>
    <rPh sb="92" eb="94">
      <t>テイシュツ</t>
    </rPh>
    <phoneticPr fontId="2"/>
  </si>
  <si>
    <t>「②Ｄ：総コスト」及び次の金額が決算書と一致しているか。</t>
    <phoneticPr fontId="2"/>
  </si>
  <si>
    <t>「③_（法人の場合）」の欄</t>
    <phoneticPr fontId="2"/>
  </si>
  <si>
    <t>「売上原価」、「販売費及び一般管理費」</t>
    <phoneticPr fontId="2"/>
  </si>
  <si>
    <t>「③_（個人の場合）」の欄</t>
    <phoneticPr fontId="2"/>
  </si>
  <si>
    <t>「売上原価」（青色申告決算書⑥又は（白色）収支内訳書⑨の金額）</t>
    <phoneticPr fontId="2"/>
  </si>
  <si>
    <t>「経費」（青色申告決算書㉜又は（白色）収支内訳書⑱の金額）</t>
    <phoneticPr fontId="2"/>
  </si>
  <si>
    <t>「④Ｅ：光熱費・燃料費」及び次の金額に間違いはないか</t>
    <phoneticPr fontId="2"/>
  </si>
  <si>
    <t>「売上原価」の欄</t>
    <phoneticPr fontId="2"/>
  </si>
  <si>
    <t>「光熱費」、「燃料費」は決算書の製造原価に計上しているものか。</t>
    <phoneticPr fontId="2"/>
  </si>
  <si>
    <t>「上記以外」の欄</t>
    <phoneticPr fontId="2"/>
  </si>
  <si>
    <t>「光熱費」、「燃料費」は、決算書の次の項目に計上しているものか。</t>
    <phoneticPr fontId="2"/>
  </si>
  <si>
    <t>（法人の場合）：「販売費及び一般管理費」</t>
    <phoneticPr fontId="2"/>
  </si>
  <si>
    <t>（個人の場合）：「経費」</t>
    <phoneticPr fontId="2"/>
  </si>
  <si>
    <t>④　更新・導入する設備・機器及び光熱費・燃料費年間削減額の明細</t>
    <rPh sb="2" eb="4">
      <t>コウシン</t>
    </rPh>
    <rPh sb="5" eb="7">
      <t>ドウニュウ</t>
    </rPh>
    <rPh sb="9" eb="11">
      <t>セツビ</t>
    </rPh>
    <rPh sb="12" eb="14">
      <t>キキ</t>
    </rPh>
    <rPh sb="14" eb="15">
      <t>オヨ</t>
    </rPh>
    <rPh sb="16" eb="19">
      <t>コウネツヒ</t>
    </rPh>
    <rPh sb="20" eb="23">
      <t>ネンリョウヒ</t>
    </rPh>
    <rPh sb="23" eb="28">
      <t>ネンカンサクゲンガク</t>
    </rPh>
    <rPh sb="29" eb="31">
      <t>メイサイ</t>
    </rPh>
    <phoneticPr fontId="2"/>
  </si>
  <si>
    <t>「設備等の名称」は見積書等と一致しているか。</t>
    <rPh sb="1" eb="4">
      <t>セツビトウ</t>
    </rPh>
    <rPh sb="5" eb="7">
      <t>メイショウ</t>
    </rPh>
    <rPh sb="9" eb="13">
      <t>ミツモリショトウ</t>
    </rPh>
    <rPh sb="14" eb="16">
      <t>イッチ</t>
    </rPh>
    <phoneticPr fontId="2"/>
  </si>
  <si>
    <t>「数量」に間違いはないか。</t>
    <rPh sb="1" eb="3">
      <t>スウリョウ</t>
    </rPh>
    <rPh sb="5" eb="7">
      <t>マチガ</t>
    </rPh>
    <phoneticPr fontId="2"/>
  </si>
  <si>
    <t>「購入単価」は見積書等と整合性が取れているか。</t>
    <phoneticPr fontId="2"/>
  </si>
  <si>
    <t>「購入単価」に工事代金などは適切に配賦されているか。</t>
    <phoneticPr fontId="2"/>
  </si>
  <si>
    <t>「購入単価」に10万円未満（照明設備を除く）のものはないか。</t>
    <phoneticPr fontId="2"/>
  </si>
  <si>
    <t>※工事代や共通経費も単価に含めますが、それが単価に配賦されていない場合は、金額案分により判定されます</t>
    <phoneticPr fontId="2"/>
  </si>
  <si>
    <t>事前発注に該当していないか。</t>
    <rPh sb="0" eb="4">
      <t>ジゼンハッチュウ</t>
    </rPh>
    <rPh sb="5" eb="7">
      <t>ガイトウ</t>
    </rPh>
    <phoneticPr fontId="2"/>
  </si>
  <si>
    <t>※例えば、令和７年５月１日付けで提出された交付申請書の見積書の納期が「受注後１か月」で、この明細に記載された納期が令和７年５月１５日となっている場合、申請日前に発注していると判定され、不採択となります。</t>
    <phoneticPr fontId="2"/>
  </si>
  <si>
    <t>「光熱費・燃料費年間削減額」は「年間削減額のエビデンス」の金額と一致しているか。</t>
    <phoneticPr fontId="2"/>
  </si>
  <si>
    <t>「発注予定先所在地の選択」に間違いはないか。</t>
    <phoneticPr fontId="2"/>
  </si>
  <si>
    <t>「発注予定先名」に間違いはないか。</t>
    <phoneticPr fontId="2"/>
  </si>
  <si>
    <t>「発注予定先所在地」が「その他」の場合、「発注予定先が島根県内にある事業者で無かった場合は、以下に理由について記載」に記載があるか。</t>
    <phoneticPr fontId="2"/>
  </si>
  <si>
    <t>⑤　導入効果と経営への影響</t>
    <rPh sb="2" eb="6">
      <t>ドウニュウコウカ</t>
    </rPh>
    <rPh sb="7" eb="9">
      <t>ケイエイ</t>
    </rPh>
    <rPh sb="11" eb="13">
      <t>エイキョウ</t>
    </rPh>
    <phoneticPr fontId="2"/>
  </si>
  <si>
    <t>「設備等名称」に間違いはないか。</t>
    <rPh sb="1" eb="4">
      <t>セツビトウ</t>
    </rPh>
    <rPh sb="4" eb="6">
      <t>メイショウ</t>
    </rPh>
    <rPh sb="8" eb="10">
      <t>マチガ</t>
    </rPh>
    <phoneticPr fontId="2"/>
  </si>
  <si>
    <t>「用途」に間違いはないか。</t>
    <rPh sb="1" eb="3">
      <t>ヨウト</t>
    </rPh>
    <rPh sb="5" eb="7">
      <t>マチガ</t>
    </rPh>
    <phoneticPr fontId="2"/>
  </si>
  <si>
    <t>「特徴や効果」に間違いはないか。（内容やエネルギー削減額など）</t>
    <rPh sb="1" eb="3">
      <t>トクチョウ</t>
    </rPh>
    <rPh sb="4" eb="6">
      <t>コウカ</t>
    </rPh>
    <rPh sb="8" eb="10">
      <t>マチガ</t>
    </rPh>
    <rPh sb="17" eb="19">
      <t>ナイヨウ</t>
    </rPh>
    <rPh sb="25" eb="28">
      <t>サクゲンガク</t>
    </rPh>
    <phoneticPr fontId="2"/>
  </si>
  <si>
    <t>⑥　対象設備の光熱費・燃料費の年間削減額のエビデンス</t>
    <rPh sb="2" eb="6">
      <t>タイショウセツビ</t>
    </rPh>
    <rPh sb="7" eb="10">
      <t>コウネツヒ</t>
    </rPh>
    <rPh sb="11" eb="14">
      <t>ネンリョウヒ</t>
    </rPh>
    <rPh sb="15" eb="20">
      <t>ネンカンサクゲンガク</t>
    </rPh>
    <phoneticPr fontId="2"/>
  </si>
  <si>
    <t>「申請者」が記載されているか。</t>
    <rPh sb="1" eb="4">
      <t>シンセイシャ</t>
    </rPh>
    <rPh sb="6" eb="8">
      <t>キサイ</t>
    </rPh>
    <phoneticPr fontId="2"/>
  </si>
  <si>
    <t>当該設備のカタログなどの仕様書等（証明者が独自に作成した計算書や燃料証明なども含む）が添付されているか。</t>
    <rPh sb="0" eb="4">
      <t>トウガイセツビ</t>
    </rPh>
    <rPh sb="12" eb="16">
      <t>シヨウショトウ</t>
    </rPh>
    <rPh sb="17" eb="20">
      <t>ショウメイシャ</t>
    </rPh>
    <rPh sb="21" eb="23">
      <t>ドクジ</t>
    </rPh>
    <rPh sb="24" eb="26">
      <t>サクセイ</t>
    </rPh>
    <rPh sb="28" eb="31">
      <t>ケイサンショ</t>
    </rPh>
    <rPh sb="32" eb="36">
      <t>ネンリョウショウメイ</t>
    </rPh>
    <rPh sb="39" eb="40">
      <t>フク</t>
    </rPh>
    <rPh sb="43" eb="45">
      <t>テンプ</t>
    </rPh>
    <phoneticPr fontId="2"/>
  </si>
  <si>
    <t>仕様書等に記載されている数値は鮮明に表示されているか。</t>
    <rPh sb="0" eb="4">
      <t>シヨウショトウ</t>
    </rPh>
    <rPh sb="5" eb="7">
      <t>キサイ</t>
    </rPh>
    <rPh sb="12" eb="14">
      <t>スウチ</t>
    </rPh>
    <rPh sb="15" eb="17">
      <t>センメイ</t>
    </rPh>
    <rPh sb="18" eb="20">
      <t>ヒョウジ</t>
    </rPh>
    <phoneticPr fontId="2"/>
  </si>
  <si>
    <t>「名称や型番・品番」は仕様書等から正しく転記されているか。</t>
    <rPh sb="1" eb="3">
      <t>メイショウ</t>
    </rPh>
    <rPh sb="4" eb="6">
      <t>カタバン</t>
    </rPh>
    <rPh sb="7" eb="9">
      <t>ヒンバン</t>
    </rPh>
    <rPh sb="11" eb="15">
      <t>シヨウショトウ</t>
    </rPh>
    <rPh sb="17" eb="18">
      <t>タダ</t>
    </rPh>
    <rPh sb="20" eb="22">
      <t>テンキ</t>
    </rPh>
    <phoneticPr fontId="2"/>
  </si>
  <si>
    <t>「消費電力・燃料（単位）」は仕様書等から正しく転記されているか。</t>
    <rPh sb="1" eb="5">
      <t>ショウヒデンリョク</t>
    </rPh>
    <rPh sb="6" eb="8">
      <t>ネンリョウ</t>
    </rPh>
    <rPh sb="9" eb="11">
      <t>タンイ</t>
    </rPh>
    <rPh sb="14" eb="18">
      <t>シヨウショトウ</t>
    </rPh>
    <rPh sb="20" eb="21">
      <t>タダ</t>
    </rPh>
    <rPh sb="23" eb="25">
      <t>テンキ</t>
    </rPh>
    <phoneticPr fontId="2"/>
  </si>
  <si>
    <t>「電力単価・燃料費の単価（単位）」は間違っていないか。</t>
    <phoneticPr fontId="2"/>
  </si>
  <si>
    <t>「年間の消費電力量等」の計算に間違いはないか。</t>
    <phoneticPr fontId="2"/>
  </si>
  <si>
    <t>「年間の消費電力量等」の計算根拠が、使用日数の明示がないなど不明確ではないか。</t>
    <phoneticPr fontId="2"/>
  </si>
  <si>
    <t>「対象設備・機器の台数」に間違いはないか。</t>
    <phoneticPr fontId="2"/>
  </si>
  <si>
    <t>【④更新・導入する設備・機器及び光熱費・燃料費年間削減額の明細】の「光熱費・燃料費年間削減額」に指定様式に「対象設備の光熱費・燃料費の年間削減額」が転記されているか。</t>
    <phoneticPr fontId="2"/>
  </si>
  <si>
    <t>「証明者」の情報がすべて記載されているか。</t>
    <phoneticPr fontId="2"/>
  </si>
  <si>
    <t>指定様式での作成が困難な場合は、任意様式で作成された資料が添付されているか。</t>
    <phoneticPr fontId="2"/>
  </si>
  <si>
    <t>⑦　設備等の見積書等の写し（納期の記載が必要）</t>
    <rPh sb="2" eb="5">
      <t>セツビトウ</t>
    </rPh>
    <rPh sb="6" eb="10">
      <t>ミツモリショトウ</t>
    </rPh>
    <rPh sb="11" eb="12">
      <t>ウツ</t>
    </rPh>
    <rPh sb="14" eb="16">
      <t>ノウキ</t>
    </rPh>
    <rPh sb="17" eb="19">
      <t>キサイ</t>
    </rPh>
    <rPh sb="20" eb="22">
      <t>ヒツヨウ</t>
    </rPh>
    <phoneticPr fontId="2"/>
  </si>
  <si>
    <t>２社以上の見積書等を添付しているか。</t>
    <rPh sb="1" eb="4">
      <t>シャイジョウ</t>
    </rPh>
    <rPh sb="5" eb="10">
      <t>ミツモリシ</t>
    </rPh>
    <rPh sb="10" eb="12">
      <t>テンプ</t>
    </rPh>
    <phoneticPr fontId="2"/>
  </si>
  <si>
    <t>※　原則２社以上の見積書や価格表の添付が必要ですが、中山間地域等で近隣に２社以上見積もりを徴取できる事業者がない場合は、１社の見積書等と金額の明記されたカタログでも可能です。</t>
    <phoneticPr fontId="2"/>
  </si>
  <si>
    <t>【理由】</t>
    <rPh sb="1" eb="3">
      <t>リユウ</t>
    </rPh>
    <phoneticPr fontId="2"/>
  </si>
  <si>
    <t>「日付」に誤りはないか。</t>
    <rPh sb="1" eb="3">
      <t>ヒヅケ</t>
    </rPh>
    <rPh sb="5" eb="6">
      <t>アヤマ</t>
    </rPh>
    <phoneticPr fontId="2"/>
  </si>
  <si>
    <t>「宛名（自社名）」、「見積者名」に誤りはないか。</t>
    <phoneticPr fontId="2"/>
  </si>
  <si>
    <t>納期の記載があるか。</t>
    <rPh sb="0" eb="2">
      <t>ノウキ</t>
    </rPh>
    <rPh sb="3" eb="5">
      <t>キサイ</t>
    </rPh>
    <phoneticPr fontId="2"/>
  </si>
  <si>
    <t>（具体的な日付以外にも発注後■か月以内といった記載でも可）</t>
    <phoneticPr fontId="2"/>
  </si>
  <si>
    <t>⑧　現況写真</t>
    <rPh sb="2" eb="6">
      <t>ゲンキョウシャシン</t>
    </rPh>
    <phoneticPr fontId="2"/>
  </si>
  <si>
    <t>【設置場所及び設備等の全景】</t>
    <rPh sb="1" eb="5">
      <t>セッチバショ</t>
    </rPh>
    <rPh sb="5" eb="6">
      <t>オヨ</t>
    </rPh>
    <rPh sb="7" eb="10">
      <t>セツビトウ</t>
    </rPh>
    <rPh sb="11" eb="13">
      <t>ゼンケイ</t>
    </rPh>
    <phoneticPr fontId="2"/>
  </si>
  <si>
    <t>※機器等の導入の場合は、以下の写真は不要です。</t>
    <rPh sb="1" eb="4">
      <t>キキトウ</t>
    </rPh>
    <rPh sb="5" eb="7">
      <t>ドウニュウ</t>
    </rPh>
    <rPh sb="8" eb="10">
      <t>バアイ</t>
    </rPh>
    <rPh sb="12" eb="14">
      <t>イカ</t>
    </rPh>
    <rPh sb="15" eb="17">
      <t>シャシン</t>
    </rPh>
    <rPh sb="18" eb="20">
      <t>フヨウ</t>
    </rPh>
    <phoneticPr fontId="2"/>
  </si>
  <si>
    <t>車両の場合は、正面（ナンバープレートが確認できる）及び横（全体）の写真を添付しているか。</t>
    <rPh sb="0" eb="2">
      <t>シャリョウ</t>
    </rPh>
    <rPh sb="3" eb="5">
      <t>バアイ</t>
    </rPh>
    <rPh sb="7" eb="9">
      <t>ショウメン</t>
    </rPh>
    <rPh sb="19" eb="21">
      <t>カクニン</t>
    </rPh>
    <rPh sb="25" eb="26">
      <t>オヨ</t>
    </rPh>
    <rPh sb="27" eb="28">
      <t>ヨコ</t>
    </rPh>
    <rPh sb="29" eb="31">
      <t>ゼンタイ</t>
    </rPh>
    <rPh sb="33" eb="35">
      <t>シャシン</t>
    </rPh>
    <rPh sb="36" eb="38">
      <t>テンプ</t>
    </rPh>
    <phoneticPr fontId="2"/>
  </si>
  <si>
    <t>既存の設備等の写真で間違いないか。</t>
    <rPh sb="0" eb="2">
      <t>キゾン</t>
    </rPh>
    <rPh sb="3" eb="6">
      <t>セツビトウ</t>
    </rPh>
    <rPh sb="7" eb="9">
      <t>シャシン</t>
    </rPh>
    <rPh sb="10" eb="12">
      <t>マチガ</t>
    </rPh>
    <phoneticPr fontId="2"/>
  </si>
  <si>
    <t>第三者が見て、品番や型番など、対象の既存設備等であると判断できるか。</t>
    <rPh sb="0" eb="3">
      <t>ダイ3シャ</t>
    </rPh>
    <rPh sb="4" eb="5">
      <t>ミ</t>
    </rPh>
    <rPh sb="7" eb="9">
      <t>ヒンバン</t>
    </rPh>
    <rPh sb="10" eb="12">
      <t>カタバン</t>
    </rPh>
    <rPh sb="15" eb="17">
      <t>タイショウ</t>
    </rPh>
    <rPh sb="18" eb="23">
      <t>キゾンセツビトウ</t>
    </rPh>
    <rPh sb="27" eb="29">
      <t>ハンダン</t>
    </rPh>
    <phoneticPr fontId="2"/>
  </si>
  <si>
    <t>⑨　直近２期分の決算書（税務署提出用）の写し</t>
    <rPh sb="2" eb="4">
      <t>チョッキン</t>
    </rPh>
    <rPh sb="5" eb="7">
      <t>キブン</t>
    </rPh>
    <rPh sb="8" eb="11">
      <t>ケッサンショ</t>
    </rPh>
    <rPh sb="12" eb="18">
      <t>ゼイムショテイシュツヨウ</t>
    </rPh>
    <rPh sb="20" eb="21">
      <t>ウツ</t>
    </rPh>
    <phoneticPr fontId="2"/>
  </si>
  <si>
    <t>（法人）</t>
    <rPh sb="1" eb="3">
      <t>ホウジン</t>
    </rPh>
    <phoneticPr fontId="2"/>
  </si>
  <si>
    <t>２期分の表紙、貸借対照表、損益計算書、原価報告書、販管費、株主資本等変動計算書、個別注記表が添付されているか。</t>
    <rPh sb="46" eb="48">
      <t>テンプ</t>
    </rPh>
    <phoneticPr fontId="2"/>
  </si>
  <si>
    <t>（個人）</t>
    <rPh sb="1" eb="3">
      <t>コジン</t>
    </rPh>
    <phoneticPr fontId="2"/>
  </si>
  <si>
    <t>申告書第一表、第二表はあるか。</t>
    <phoneticPr fontId="2"/>
  </si>
  <si>
    <t>〔白色申告の場合〕収支内訳書の１～２ページはあるか。２ページの「減価償却費の計算」の明細を別紙で示している場合はその別紙もあるか。</t>
    <phoneticPr fontId="2"/>
  </si>
  <si>
    <t>〔青色申告の場合〕所得税青色申告決算書の１～４ページはあるか。３ページの「減価償却費の計算」の明細を別紙で示している場合はその別紙もあるか。</t>
    <phoneticPr fontId="2"/>
  </si>
  <si>
    <t>⑩　島根県の県税納税証明書（写しでも可）</t>
    <rPh sb="2" eb="5">
      <t>シマネケン</t>
    </rPh>
    <rPh sb="6" eb="13">
      <t>ケンゼイノウゼイショウメイショ</t>
    </rPh>
    <rPh sb="14" eb="15">
      <t>ウツ</t>
    </rPh>
    <rPh sb="18" eb="19">
      <t>カ</t>
    </rPh>
    <phoneticPr fontId="2"/>
  </si>
  <si>
    <t>証明内容は、「全税目について未納の徴取金がないこと」となっているか。（「滞納処分を受けたことがない証明」や「各税目について、納付すべき税額、納付した税額及び未納額等の証明」ではありません。）</t>
    <phoneticPr fontId="2"/>
  </si>
  <si>
    <t>納税証明書と申請者の住所地が同じか。</t>
    <rPh sb="0" eb="5">
      <t>ノウゼイショウメイショ</t>
    </rPh>
    <rPh sb="6" eb="9">
      <t>シンセイシャ</t>
    </rPh>
    <rPh sb="10" eb="13">
      <t>ジュウショチ</t>
    </rPh>
    <rPh sb="14" eb="15">
      <t>オナ</t>
    </rPh>
    <phoneticPr fontId="2"/>
  </si>
  <si>
    <t>納税証明書と申請者の住所地が同じであるか。異なる場合は、決算書の住所（事業所）と突合できるか。</t>
    <phoneticPr fontId="2"/>
  </si>
  <si>
    <t>⑪　振込口座登録届出書及び届出口座の通帳の口座番号及びカナ名義の確認ができる箇所の写し</t>
    <phoneticPr fontId="2"/>
  </si>
  <si>
    <t>補助事業を申請する法人又は個人の名義の口座であるか。</t>
    <rPh sb="0" eb="4">
      <t>ホジョジギョウ</t>
    </rPh>
    <rPh sb="5" eb="7">
      <t>シンセイ</t>
    </rPh>
    <rPh sb="9" eb="12">
      <t>ホウジンマタ</t>
    </rPh>
    <rPh sb="13" eb="15">
      <t>コジン</t>
    </rPh>
    <rPh sb="16" eb="18">
      <t>メイギ</t>
    </rPh>
    <rPh sb="19" eb="21">
      <t>コウザ</t>
    </rPh>
    <phoneticPr fontId="2"/>
  </si>
  <si>
    <t>記載内容に誤りはないか。</t>
    <rPh sb="0" eb="4">
      <t>キサイナイヨウ</t>
    </rPh>
    <rPh sb="5" eb="6">
      <t>アヤマ</t>
    </rPh>
    <phoneticPr fontId="2"/>
  </si>
  <si>
    <t>≪間接補助率２／３を希望する場合≫</t>
    <phoneticPr fontId="2"/>
  </si>
  <si>
    <t>⑫新型コロナウイルス感染症関連融資の残高を証明する書類（写しでも可）</t>
    <phoneticPr fontId="2"/>
  </si>
  <si>
    <t>証明する借入金の借主が、補助金を申請しようとする事業主のものであると確認できるか。</t>
    <phoneticPr fontId="2"/>
  </si>
  <si>
    <t>すべての書類の日付が、補助事業期間内であるか。</t>
    <phoneticPr fontId="2"/>
  </si>
  <si>
    <t>例①　複数種類（照明設備と空調設備）の更新を一つの契約で実施</t>
    <rPh sb="0" eb="1">
      <t>レイ</t>
    </rPh>
    <rPh sb="3" eb="7">
      <t>フクスウシュルイ</t>
    </rPh>
    <rPh sb="8" eb="12">
      <t>ショウメイセツビ</t>
    </rPh>
    <rPh sb="13" eb="17">
      <t>クウチョウセツビ</t>
    </rPh>
    <rPh sb="19" eb="21">
      <t>コウシン</t>
    </rPh>
    <rPh sb="22" eb="23">
      <t>ヒト</t>
    </rPh>
    <rPh sb="25" eb="27">
      <t>ケイヤク</t>
    </rPh>
    <rPh sb="28" eb="30">
      <t>ジッシ</t>
    </rPh>
    <phoneticPr fontId="2"/>
  </si>
  <si>
    <t>例②　複数種類（照明設備と空調設備）の更新をそれぞれの契約で実施</t>
    <rPh sb="0" eb="1">
      <t>レイ</t>
    </rPh>
    <rPh sb="3" eb="7">
      <t>フクスウシュルイ</t>
    </rPh>
    <rPh sb="8" eb="12">
      <t>ショウメイセツビ</t>
    </rPh>
    <rPh sb="13" eb="17">
      <t>クウチョウセツビ</t>
    </rPh>
    <rPh sb="19" eb="21">
      <t>コウシン</t>
    </rPh>
    <rPh sb="27" eb="29">
      <t>ケイヤク</t>
    </rPh>
    <rPh sb="30" eb="32">
      <t>ジッシ</t>
    </rPh>
    <phoneticPr fontId="2"/>
  </si>
  <si>
    <t>既存の設備・機器の名称</t>
    <rPh sb="0" eb="2">
      <t>キゾン</t>
    </rPh>
    <rPh sb="3" eb="5">
      <t>セツビ</t>
    </rPh>
    <rPh sb="6" eb="8">
      <t>キキ</t>
    </rPh>
    <rPh sb="9" eb="11">
      <t>メイショウ</t>
    </rPh>
    <phoneticPr fontId="2"/>
  </si>
  <si>
    <t>更新した設備・機器の名称</t>
    <rPh sb="0" eb="2">
      <t>コウシン</t>
    </rPh>
    <rPh sb="4" eb="6">
      <t>セツビ</t>
    </rPh>
    <rPh sb="7" eb="9">
      <t>キキ</t>
    </rPh>
    <rPh sb="10" eb="12">
      <t>メイショウ</t>
    </rPh>
    <phoneticPr fontId="2"/>
  </si>
  <si>
    <t>支払額（税抜き・円）</t>
    <rPh sb="0" eb="3">
      <t>シハライガク</t>
    </rPh>
    <rPh sb="4" eb="6">
      <t>ゼイヌ</t>
    </rPh>
    <rPh sb="8" eb="9">
      <t>エン</t>
    </rPh>
    <phoneticPr fontId="2"/>
  </si>
  <si>
    <t>補助対象経費（税抜き・円）</t>
    <rPh sb="0" eb="6">
      <t>ホジョタイショウケイヒ</t>
    </rPh>
    <rPh sb="7" eb="9">
      <t>ゼイヌ</t>
    </rPh>
    <rPh sb="11" eb="12">
      <t>エン</t>
    </rPh>
    <phoneticPr fontId="2"/>
  </si>
  <si>
    <t>日付</t>
    <rPh sb="0" eb="2">
      <t>ヒヅケ</t>
    </rPh>
    <phoneticPr fontId="2"/>
  </si>
  <si>
    <t>備考</t>
    <rPh sb="0" eb="2">
      <t>ビコウ</t>
    </rPh>
    <phoneticPr fontId="2"/>
  </si>
  <si>
    <t>⑧見積依頼書（仕様書含む）の写し</t>
    <rPh sb="1" eb="6">
      <t>ミツモリイライショ</t>
    </rPh>
    <rPh sb="7" eb="10">
      <t>シヨウショ</t>
    </rPh>
    <rPh sb="10" eb="11">
      <t>フク</t>
    </rPh>
    <rPh sb="14" eb="15">
      <t>ウツ</t>
    </rPh>
    <phoneticPr fontId="2"/>
  </si>
  <si>
    <t>原則２者以上の見積書等が必要です。困難な場合はチェックリストに理由を記載してください。</t>
    <rPh sb="0" eb="2">
      <t>ゲンソク</t>
    </rPh>
    <rPh sb="3" eb="4">
      <t>シャ</t>
    </rPh>
    <rPh sb="4" eb="6">
      <t>イジョウ</t>
    </rPh>
    <rPh sb="7" eb="11">
      <t>ミツモリショトウ</t>
    </rPh>
    <rPh sb="12" eb="14">
      <t>ヒツヨウ</t>
    </rPh>
    <rPh sb="17" eb="19">
      <t>コンナン</t>
    </rPh>
    <rPh sb="20" eb="22">
      <t>バアイ</t>
    </rPh>
    <rPh sb="31" eb="33">
      <t>リユウ</t>
    </rPh>
    <rPh sb="34" eb="36">
      <t>キサイ</t>
    </rPh>
    <phoneticPr fontId="2"/>
  </si>
  <si>
    <t>⑨見積書又は価格表の写し</t>
    <rPh sb="1" eb="4">
      <t>ミツモリショ</t>
    </rPh>
    <rPh sb="4" eb="5">
      <t>マタ</t>
    </rPh>
    <rPh sb="6" eb="9">
      <t>カカクヒョウ</t>
    </rPh>
    <rPh sb="10" eb="11">
      <t>ウツ</t>
    </rPh>
    <phoneticPr fontId="2"/>
  </si>
  <si>
    <t>⑩発注書又は契約書等の写し</t>
    <rPh sb="1" eb="4">
      <t>ハッチュウショ</t>
    </rPh>
    <rPh sb="4" eb="5">
      <t>マタ</t>
    </rPh>
    <rPh sb="6" eb="10">
      <t>ケイヤクショトウ</t>
    </rPh>
    <rPh sb="11" eb="12">
      <t>ウツ</t>
    </rPh>
    <phoneticPr fontId="2"/>
  </si>
  <si>
    <t>⑪納品書又は完了報告書等の写し</t>
    <rPh sb="1" eb="4">
      <t>ノウヒンショ</t>
    </rPh>
    <rPh sb="4" eb="5">
      <t>マタ</t>
    </rPh>
    <rPh sb="6" eb="12">
      <t>カンリョウホウコクショトウ</t>
    </rPh>
    <rPh sb="13" eb="14">
      <t>ウツ</t>
    </rPh>
    <phoneticPr fontId="2"/>
  </si>
  <si>
    <t>⑪検収（納品の確認）</t>
    <rPh sb="1" eb="3">
      <t>ケンシュウ</t>
    </rPh>
    <rPh sb="4" eb="6">
      <t>ノウヒン</t>
    </rPh>
    <rPh sb="7" eb="9">
      <t>カクニン</t>
    </rPh>
    <phoneticPr fontId="2"/>
  </si>
  <si>
    <t>納品書に検収実施の記載をしない場合は検収書を作成して添付してください。</t>
    <rPh sb="0" eb="3">
      <t>ノウヒンショ</t>
    </rPh>
    <rPh sb="4" eb="8">
      <t>ケンシュウジッシ</t>
    </rPh>
    <rPh sb="9" eb="11">
      <t>キサイ</t>
    </rPh>
    <rPh sb="15" eb="17">
      <t>バアイ</t>
    </rPh>
    <rPh sb="18" eb="21">
      <t>ケンシュウショ</t>
    </rPh>
    <rPh sb="22" eb="24">
      <t>サクセイ</t>
    </rPh>
    <rPh sb="26" eb="28">
      <t>テンプ</t>
    </rPh>
    <phoneticPr fontId="2"/>
  </si>
  <si>
    <t>⑫事業に使用する許認可等
※対象設備のみ</t>
    <rPh sb="1" eb="3">
      <t>ジギョウ</t>
    </rPh>
    <rPh sb="4" eb="6">
      <t>シヨウ</t>
    </rPh>
    <rPh sb="8" eb="12">
      <t>キョニンカトウ</t>
    </rPh>
    <rPh sb="14" eb="18">
      <t>タイショウセツビ</t>
    </rPh>
    <phoneticPr fontId="2"/>
  </si>
  <si>
    <t>⑬更新した設備の写真</t>
    <rPh sb="1" eb="3">
      <t>コウシン</t>
    </rPh>
    <rPh sb="5" eb="7">
      <t>セツビ</t>
    </rPh>
    <rPh sb="8" eb="10">
      <t>シャシン</t>
    </rPh>
    <phoneticPr fontId="2"/>
  </si>
  <si>
    <t>⑬補助事業で購入したことの識別表示（シール等貼付）の写真</t>
    <rPh sb="1" eb="5">
      <t>ホジョジギョウ</t>
    </rPh>
    <rPh sb="6" eb="8">
      <t>コウニュウ</t>
    </rPh>
    <rPh sb="13" eb="17">
      <t>シキベツヒョウジ</t>
    </rPh>
    <rPh sb="21" eb="22">
      <t>トウ</t>
    </rPh>
    <rPh sb="22" eb="24">
      <t>チョウフ</t>
    </rPh>
    <rPh sb="26" eb="28">
      <t>シャシン</t>
    </rPh>
    <phoneticPr fontId="2"/>
  </si>
  <si>
    <t>⑬品名・型番の記載ラベルの写真</t>
    <rPh sb="1" eb="3">
      <t>ヒンメイ</t>
    </rPh>
    <rPh sb="4" eb="6">
      <t>カタバン</t>
    </rPh>
    <rPh sb="7" eb="9">
      <t>キサイ</t>
    </rPh>
    <rPh sb="13" eb="15">
      <t>シャシン</t>
    </rPh>
    <phoneticPr fontId="2"/>
  </si>
  <si>
    <t>⑭既存設備等を廃棄したことがわかる書類の写し</t>
    <rPh sb="1" eb="6">
      <t>キゾンセツビトウ</t>
    </rPh>
    <rPh sb="7" eb="9">
      <t>ハイキ</t>
    </rPh>
    <rPh sb="17" eb="19">
      <t>ショルイ</t>
    </rPh>
    <rPh sb="20" eb="21">
      <t>ウツ</t>
    </rPh>
    <phoneticPr fontId="2"/>
  </si>
  <si>
    <t>⑮請求書の写し</t>
    <rPh sb="1" eb="4">
      <t>セイキュウショ</t>
    </rPh>
    <rPh sb="5" eb="6">
      <t>ウツ</t>
    </rPh>
    <phoneticPr fontId="2"/>
  </si>
  <si>
    <t>⑯支払が確認できる書類の写し</t>
    <rPh sb="1" eb="3">
      <t>シハラ</t>
    </rPh>
    <rPh sb="4" eb="6">
      <t>カクニン</t>
    </rPh>
    <rPh sb="9" eb="11">
      <t>ショルイ</t>
    </rPh>
    <rPh sb="12" eb="13">
      <t>ウツ</t>
    </rPh>
    <phoneticPr fontId="2"/>
  </si>
  <si>
    <t>「報告日」が記載されているか。</t>
    <rPh sb="1" eb="4">
      <t>ホウコクビ</t>
    </rPh>
    <rPh sb="6" eb="8">
      <t>キサイ</t>
    </rPh>
    <phoneticPr fontId="2"/>
  </si>
  <si>
    <t>「報告日」は、補助対象期間内であるか。</t>
    <rPh sb="1" eb="4">
      <t>ホウコクビ</t>
    </rPh>
    <rPh sb="7" eb="14">
      <t>ホジョタイショウキカンナイ</t>
    </rPh>
    <phoneticPr fontId="2"/>
  </si>
  <si>
    <t>「宛名」、「自社名」に誤りはないか。</t>
    <rPh sb="1" eb="3">
      <t>アテナ</t>
    </rPh>
    <rPh sb="6" eb="9">
      <t>ジシャメイ</t>
    </rPh>
    <rPh sb="11" eb="12">
      <t>アヤマ</t>
    </rPh>
    <phoneticPr fontId="2"/>
  </si>
  <si>
    <t>購入した設備等の「名称」、「品番・型番」と異なっていないか。</t>
    <rPh sb="0" eb="2">
      <t>コウニュウ</t>
    </rPh>
    <rPh sb="4" eb="7">
      <t>セツビトウ</t>
    </rPh>
    <rPh sb="9" eb="11">
      <t>メイショウ</t>
    </rPh>
    <rPh sb="14" eb="16">
      <t>ヒンバン</t>
    </rPh>
    <rPh sb="17" eb="19">
      <t>カタバン</t>
    </rPh>
    <rPh sb="21" eb="22">
      <t>コト</t>
    </rPh>
    <phoneticPr fontId="2"/>
  </si>
  <si>
    <t>購入した設備等は、交付決定を受けたものに間違いはないか。</t>
    <rPh sb="0" eb="2">
      <t>コウニュウ</t>
    </rPh>
    <rPh sb="4" eb="7">
      <t>セツビトウ</t>
    </rPh>
    <rPh sb="9" eb="13">
      <t>コウフケッテイ</t>
    </rPh>
    <rPh sb="14" eb="15">
      <t>ウ</t>
    </rPh>
    <rPh sb="20" eb="22">
      <t>マチガ</t>
    </rPh>
    <phoneticPr fontId="2"/>
  </si>
  <si>
    <t>「数量」、「単位」に誤りはないか。</t>
    <rPh sb="1" eb="3">
      <t>スウリョウ</t>
    </rPh>
    <rPh sb="6" eb="8">
      <t>タンイ</t>
    </rPh>
    <rPh sb="10" eb="11">
      <t>アヤマ</t>
    </rPh>
    <phoneticPr fontId="2"/>
  </si>
  <si>
    <t>「有効期限」の記載がある場合、発注時点で有効期限が経過していないか。</t>
    <rPh sb="1" eb="5">
      <t>ユウコウキゲン</t>
    </rPh>
    <rPh sb="7" eb="9">
      <t>キサイ</t>
    </rPh>
    <rPh sb="12" eb="14">
      <t>バアイ</t>
    </rPh>
    <rPh sb="15" eb="19">
      <t>ハッチュウジテン</t>
    </rPh>
    <rPh sb="20" eb="24">
      <t>ユウコウキゲン</t>
    </rPh>
    <rPh sb="25" eb="27">
      <t>ケイカ</t>
    </rPh>
    <phoneticPr fontId="2"/>
  </si>
  <si>
    <t>購入した設備等の「名称」、「品番・型番」と異なっていないか。</t>
    <rPh sb="4" eb="7">
      <t>セツビトウ</t>
    </rPh>
    <rPh sb="21" eb="22">
      <t>コト</t>
    </rPh>
    <phoneticPr fontId="2"/>
  </si>
  <si>
    <t>「数量」、「単位」に誤りはないか。</t>
    <phoneticPr fontId="2"/>
  </si>
  <si>
    <t>「単価」、「金額」に誤りはないか。</t>
    <phoneticPr fontId="2"/>
  </si>
  <si>
    <t>「見積番号」の記載があり、他の書類で「見積番号」を参照する場合、整合性は取れているか。</t>
    <phoneticPr fontId="2"/>
  </si>
  <si>
    <t>「日付」は、「見積書等」及び「交付決定日」以降であるか。</t>
    <rPh sb="1" eb="3">
      <t>ヒヅケ</t>
    </rPh>
    <rPh sb="7" eb="11">
      <t>ミツモリショトウ</t>
    </rPh>
    <rPh sb="12" eb="13">
      <t>オヨ</t>
    </rPh>
    <rPh sb="15" eb="20">
      <t>コウフケッテイビ</t>
    </rPh>
    <rPh sb="21" eb="23">
      <t>イコウ</t>
    </rPh>
    <phoneticPr fontId="2"/>
  </si>
  <si>
    <t>発注した設備等は、見積書等と同一のものか。</t>
    <rPh sb="0" eb="2">
      <t>ハッチュウ</t>
    </rPh>
    <rPh sb="4" eb="7">
      <t>セツビトウ</t>
    </rPh>
    <rPh sb="9" eb="13">
      <t>ミツモリショトウ</t>
    </rPh>
    <rPh sb="14" eb="16">
      <t>ドウイツ</t>
    </rPh>
    <phoneticPr fontId="2"/>
  </si>
  <si>
    <t>「契約番号」等の記載があり、他の書類で「契約番号」等を参照する場合、整合性は取れているか。</t>
    <rPh sb="1" eb="5">
      <t>ケイヤクバンゴウ</t>
    </rPh>
    <rPh sb="6" eb="7">
      <t>トウ</t>
    </rPh>
    <rPh sb="20" eb="24">
      <t>ケイヤクバンゴウ</t>
    </rPh>
    <rPh sb="25" eb="26">
      <t>トウ</t>
    </rPh>
    <phoneticPr fontId="2"/>
  </si>
  <si>
    <t>「納品日」を蛍光ペン等でマーキングしてあるか。</t>
    <rPh sb="1" eb="4">
      <t>ノウヒンビ</t>
    </rPh>
    <rPh sb="6" eb="8">
      <t>ケイコウ</t>
    </rPh>
    <rPh sb="10" eb="11">
      <t>トウ</t>
    </rPh>
    <phoneticPr fontId="2"/>
  </si>
  <si>
    <t>発注書等の納品（完了）期限内に、納品（完了）されているか。</t>
    <rPh sb="0" eb="4">
      <t>ハッチュウショトウ</t>
    </rPh>
    <rPh sb="5" eb="7">
      <t>ノウヒン</t>
    </rPh>
    <rPh sb="8" eb="10">
      <t>カンリョウ</t>
    </rPh>
    <rPh sb="11" eb="14">
      <t>キゲンナイ</t>
    </rPh>
    <rPh sb="16" eb="18">
      <t>ノウヒン</t>
    </rPh>
    <rPh sb="19" eb="21">
      <t>カンリョウ</t>
    </rPh>
    <phoneticPr fontId="2"/>
  </si>
  <si>
    <t>期限内に納品（完了）できていない場合は、納品書の余白に理由を簡潔に記載しているか。</t>
    <rPh sb="0" eb="3">
      <t>キゲンナイ</t>
    </rPh>
    <rPh sb="4" eb="6">
      <t>ノウヒン</t>
    </rPh>
    <rPh sb="7" eb="9">
      <t>カンリョウ</t>
    </rPh>
    <rPh sb="16" eb="18">
      <t>バアイ</t>
    </rPh>
    <phoneticPr fontId="2"/>
  </si>
  <si>
    <t>「宛名（自社名）」、「納品者名」に誤りはないか。</t>
    <rPh sb="11" eb="14">
      <t>ノウヒンシャ</t>
    </rPh>
    <phoneticPr fontId="2"/>
  </si>
  <si>
    <t>購入した設備等は、見積書等及び発注書等と同一のものか。</t>
    <rPh sb="0" eb="2">
      <t>コウニュウ</t>
    </rPh>
    <rPh sb="4" eb="7">
      <t>セツビトウ</t>
    </rPh>
    <rPh sb="9" eb="13">
      <t>ミツモリショトウ</t>
    </rPh>
    <rPh sb="13" eb="14">
      <t>オヨ</t>
    </rPh>
    <rPh sb="15" eb="19">
      <t>ハッチュウショトウ</t>
    </rPh>
    <rPh sb="20" eb="22">
      <t>ドウイツ</t>
    </rPh>
    <phoneticPr fontId="2"/>
  </si>
  <si>
    <t>「納品番号」等の記載があり、他の書類で「納品番号」等を参照する場合、整合性は取れているか。</t>
    <rPh sb="1" eb="3">
      <t>ノウヒン</t>
    </rPh>
    <rPh sb="3" eb="5">
      <t>バンゴウ</t>
    </rPh>
    <rPh sb="6" eb="7">
      <t>トウ</t>
    </rPh>
    <rPh sb="20" eb="22">
      <t>ノウヒン</t>
    </rPh>
    <rPh sb="22" eb="24">
      <t>バンゴウ</t>
    </rPh>
    <rPh sb="25" eb="26">
      <t>トウ</t>
    </rPh>
    <phoneticPr fontId="2"/>
  </si>
  <si>
    <t>納品書等を「検収調書」とする場合、納品書等に検収の実施を確認できる記載があるか。</t>
    <rPh sb="0" eb="3">
      <t>ノウヒンショ</t>
    </rPh>
    <rPh sb="3" eb="4">
      <t>トウ</t>
    </rPh>
    <rPh sb="6" eb="10">
      <t>ケンシュウチョウショ</t>
    </rPh>
    <rPh sb="14" eb="16">
      <t>バアイ</t>
    </rPh>
    <rPh sb="17" eb="20">
      <t>ノウヒンショ</t>
    </rPh>
    <rPh sb="20" eb="21">
      <t>ナド</t>
    </rPh>
    <rPh sb="22" eb="24">
      <t>ケンシュウ</t>
    </rPh>
    <rPh sb="25" eb="27">
      <t>ジッシ</t>
    </rPh>
    <rPh sb="28" eb="30">
      <t>カクニン</t>
    </rPh>
    <rPh sb="33" eb="35">
      <t>キサイ</t>
    </rPh>
    <phoneticPr fontId="2"/>
  </si>
  <si>
    <t>【記載例】</t>
    <rPh sb="1" eb="4">
      <t>キサイレイ</t>
    </rPh>
    <phoneticPr fontId="2"/>
  </si>
  <si>
    <t>「○年○月○日　■■■（検収を行った方の氏名）が発注書のとおり納品されたことを検収しました」</t>
    <phoneticPr fontId="2"/>
  </si>
  <si>
    <t>補助対象期間内に許認可等が取得されているか。</t>
    <rPh sb="0" eb="7">
      <t>ホジョタイショウキカンナイ</t>
    </rPh>
    <rPh sb="8" eb="12">
      <t>キョニンカトウ</t>
    </rPh>
    <rPh sb="13" eb="15">
      <t>シュトク</t>
    </rPh>
    <phoneticPr fontId="2"/>
  </si>
  <si>
    <t>許認可等で、更新した設備等の「名称」、「品番・型番」の記載が確認できるか。</t>
    <rPh sb="0" eb="4">
      <t>キョニンカトウ</t>
    </rPh>
    <rPh sb="6" eb="8">
      <t>コウシン</t>
    </rPh>
    <rPh sb="10" eb="13">
      <t>セツビトウ</t>
    </rPh>
    <rPh sb="15" eb="17">
      <t>メイショウ</t>
    </rPh>
    <rPh sb="20" eb="22">
      <t>ヒンバン</t>
    </rPh>
    <rPh sb="23" eb="25">
      <t>カタバン</t>
    </rPh>
    <rPh sb="27" eb="29">
      <t>キサイ</t>
    </rPh>
    <rPh sb="30" eb="32">
      <t>カクニン</t>
    </rPh>
    <phoneticPr fontId="2"/>
  </si>
  <si>
    <t>車両の場合、車検証を添付しているか。</t>
    <rPh sb="0" eb="2">
      <t>シャリョウ</t>
    </rPh>
    <rPh sb="3" eb="5">
      <t>バアイ</t>
    </rPh>
    <rPh sb="6" eb="9">
      <t>シャケンショウ</t>
    </rPh>
    <rPh sb="10" eb="12">
      <t>テンプ</t>
    </rPh>
    <phoneticPr fontId="2"/>
  </si>
  <si>
    <t>【場所及び設備等の全景】</t>
    <rPh sb="1" eb="3">
      <t>バショ</t>
    </rPh>
    <rPh sb="3" eb="4">
      <t>オヨ</t>
    </rPh>
    <rPh sb="5" eb="8">
      <t>セツビトウ</t>
    </rPh>
    <rPh sb="9" eb="11">
      <t>ゼンケイ</t>
    </rPh>
    <phoneticPr fontId="2"/>
  </si>
  <si>
    <t>設置場所及び設備等の全景の写真を添付しているか。</t>
    <rPh sb="0" eb="4">
      <t>セッチバショ</t>
    </rPh>
    <rPh sb="4" eb="5">
      <t>オヨ</t>
    </rPh>
    <rPh sb="6" eb="9">
      <t>セツビトウ</t>
    </rPh>
    <rPh sb="10" eb="12">
      <t>ゼンケイ</t>
    </rPh>
    <rPh sb="13" eb="15">
      <t>シャシン</t>
    </rPh>
    <rPh sb="16" eb="18">
      <t>テンプ</t>
    </rPh>
    <phoneticPr fontId="2"/>
  </si>
  <si>
    <t>設置場所の写真は、申請時に提出した更新又は導入前の設置場所の写真と同一の角度及び範囲であるか。</t>
    <rPh sb="0" eb="4">
      <t>セッチバショ</t>
    </rPh>
    <rPh sb="5" eb="7">
      <t>シャシン</t>
    </rPh>
    <rPh sb="9" eb="12">
      <t>シンセイジ</t>
    </rPh>
    <rPh sb="13" eb="15">
      <t>テイシュツ</t>
    </rPh>
    <rPh sb="17" eb="19">
      <t>コウシン</t>
    </rPh>
    <rPh sb="19" eb="20">
      <t>マタ</t>
    </rPh>
    <rPh sb="21" eb="23">
      <t>ドウニュウ</t>
    </rPh>
    <rPh sb="23" eb="24">
      <t>マエ</t>
    </rPh>
    <rPh sb="25" eb="29">
      <t>セッチバショ</t>
    </rPh>
    <rPh sb="30" eb="32">
      <t>シャシン</t>
    </rPh>
    <rPh sb="33" eb="35">
      <t>ドウイツ</t>
    </rPh>
    <rPh sb="36" eb="39">
      <t>カクドオヨ</t>
    </rPh>
    <rPh sb="40" eb="42">
      <t>ハンイ</t>
    </rPh>
    <phoneticPr fontId="2"/>
  </si>
  <si>
    <t>同一写真に複数の設備等が写っている場合は、それぞれの名称が示してあるか。</t>
    <rPh sb="0" eb="4">
      <t>ドウイツシャシン</t>
    </rPh>
    <rPh sb="5" eb="7">
      <t>フクスウ</t>
    </rPh>
    <rPh sb="8" eb="11">
      <t>セツビトウ</t>
    </rPh>
    <rPh sb="12" eb="13">
      <t>ウツ</t>
    </rPh>
    <rPh sb="17" eb="19">
      <t>バアイ</t>
    </rPh>
    <rPh sb="26" eb="28">
      <t>メイショウ</t>
    </rPh>
    <rPh sb="29" eb="30">
      <t>シメ</t>
    </rPh>
    <phoneticPr fontId="2"/>
  </si>
  <si>
    <t>車両の場合、正面（ナンバープレートが確認できる）及び横（全体）の写真を添付しているか。</t>
    <rPh sb="0" eb="2">
      <t>シャリョウ</t>
    </rPh>
    <rPh sb="3" eb="5">
      <t>バアイ</t>
    </rPh>
    <rPh sb="6" eb="8">
      <t>ショウメン</t>
    </rPh>
    <rPh sb="18" eb="20">
      <t>カクニン</t>
    </rPh>
    <rPh sb="24" eb="25">
      <t>オヨ</t>
    </rPh>
    <rPh sb="26" eb="27">
      <t>ヨコ</t>
    </rPh>
    <rPh sb="28" eb="30">
      <t>ゼンタイ</t>
    </rPh>
    <rPh sb="32" eb="34">
      <t>シャシン</t>
    </rPh>
    <rPh sb="35" eb="37">
      <t>テンプ</t>
    </rPh>
    <phoneticPr fontId="2"/>
  </si>
  <si>
    <t>【シール等】</t>
    <rPh sb="4" eb="5">
      <t>トウ</t>
    </rPh>
    <phoneticPr fontId="2"/>
  </si>
  <si>
    <t>「令和７年度エネ・コス事業　取得資産　納品日Ｒ■.■.■」等と表示されたシール等の写真を添付しているか。</t>
    <rPh sb="1" eb="3">
      <t>レイワ</t>
    </rPh>
    <rPh sb="4" eb="6">
      <t>ネンド</t>
    </rPh>
    <rPh sb="11" eb="13">
      <t>ジギョウ</t>
    </rPh>
    <rPh sb="14" eb="18">
      <t>シュトクシサン</t>
    </rPh>
    <rPh sb="19" eb="22">
      <t>ノウヒンビ</t>
    </rPh>
    <rPh sb="29" eb="30">
      <t>トウ</t>
    </rPh>
    <rPh sb="31" eb="33">
      <t>ヒョウジ</t>
    </rPh>
    <rPh sb="39" eb="40">
      <t>トウ</t>
    </rPh>
    <rPh sb="41" eb="43">
      <t>シャシン</t>
    </rPh>
    <rPh sb="44" eb="46">
      <t>テンプ</t>
    </rPh>
    <phoneticPr fontId="2"/>
  </si>
  <si>
    <t>※　照明設備等で個々の設備が小さいなど、貼り付けできない場合は、配電盤やスイッチなど別の場所に貼り付けてください。</t>
    <phoneticPr fontId="2"/>
  </si>
  <si>
    <t>購入した設備等の写真に間違いないか。</t>
    <rPh sb="0" eb="2">
      <t>コウニュウ</t>
    </rPh>
    <rPh sb="4" eb="7">
      <t>セツビトウ</t>
    </rPh>
    <rPh sb="8" eb="10">
      <t>シャシン</t>
    </rPh>
    <rPh sb="11" eb="13">
      <t>マチガ</t>
    </rPh>
    <phoneticPr fontId="2"/>
  </si>
  <si>
    <t>目視で、シール等の記載内容が明確に確認できる写真か。</t>
    <rPh sb="0" eb="2">
      <t>モクシ</t>
    </rPh>
    <rPh sb="7" eb="8">
      <t>トウ</t>
    </rPh>
    <rPh sb="9" eb="13">
      <t>キサイナイヨウ</t>
    </rPh>
    <rPh sb="14" eb="16">
      <t>メイカク</t>
    </rPh>
    <rPh sb="17" eb="19">
      <t>カクニン</t>
    </rPh>
    <rPh sb="22" eb="24">
      <t>シャシン</t>
    </rPh>
    <phoneticPr fontId="2"/>
  </si>
  <si>
    <t>【品名・型番の記載ラベル】</t>
    <rPh sb="1" eb="3">
      <t>ヒンメイ</t>
    </rPh>
    <rPh sb="4" eb="6">
      <t>カタバン</t>
    </rPh>
    <rPh sb="7" eb="9">
      <t>キサイ</t>
    </rPh>
    <phoneticPr fontId="2"/>
  </si>
  <si>
    <t>品名や型番の記載ラベルが写っているか。</t>
    <rPh sb="0" eb="2">
      <t>ヒンメイ</t>
    </rPh>
    <rPh sb="3" eb="5">
      <t>カタバン</t>
    </rPh>
    <rPh sb="6" eb="8">
      <t>キサイ</t>
    </rPh>
    <rPh sb="12" eb="13">
      <t>ウツ</t>
    </rPh>
    <phoneticPr fontId="2"/>
  </si>
  <si>
    <t>目視で、ラベルの記載内容が明確に確認できる写真か。</t>
    <rPh sb="0" eb="2">
      <t>モクシ</t>
    </rPh>
    <rPh sb="8" eb="12">
      <t>キサイナイヨウ</t>
    </rPh>
    <rPh sb="13" eb="15">
      <t>メイカク</t>
    </rPh>
    <rPh sb="16" eb="18">
      <t>カクニン</t>
    </rPh>
    <rPh sb="21" eb="23">
      <t>シャシン</t>
    </rPh>
    <phoneticPr fontId="2"/>
  </si>
  <si>
    <t>【既存設備等の撤去時の写真】</t>
    <rPh sb="1" eb="6">
      <t>キゾンセツビトウ</t>
    </rPh>
    <rPh sb="7" eb="10">
      <t>テッキョジ</t>
    </rPh>
    <rPh sb="11" eb="13">
      <t>シャシン</t>
    </rPh>
    <phoneticPr fontId="2"/>
  </si>
  <si>
    <t>やむを得ず撤去等ができない場合は、配線を切断するなど物理的に使用できない状態にしたことがわかる写真を添付しているか。</t>
    <rPh sb="3" eb="4">
      <t>エ</t>
    </rPh>
    <rPh sb="5" eb="8">
      <t>テッキョトウ</t>
    </rPh>
    <rPh sb="13" eb="15">
      <t>バアイ</t>
    </rPh>
    <rPh sb="17" eb="19">
      <t>ハイセン</t>
    </rPh>
    <rPh sb="20" eb="22">
      <t>セツダン</t>
    </rPh>
    <rPh sb="26" eb="29">
      <t>ブツリテキ</t>
    </rPh>
    <rPh sb="30" eb="32">
      <t>シヨウ</t>
    </rPh>
    <rPh sb="36" eb="38">
      <t>ジョウタイ</t>
    </rPh>
    <rPh sb="47" eb="49">
      <t>シャシン</t>
    </rPh>
    <rPh sb="50" eb="52">
      <t>テンプ</t>
    </rPh>
    <phoneticPr fontId="2"/>
  </si>
  <si>
    <t>以下に該当し、添付不要である。</t>
    <rPh sb="0" eb="2">
      <t>イカ</t>
    </rPh>
    <rPh sb="3" eb="5">
      <t>ガイトウ</t>
    </rPh>
    <rPh sb="7" eb="11">
      <t>テンプフヨウ</t>
    </rPh>
    <phoneticPr fontId="2"/>
  </si>
  <si>
    <t>請求書、納品書又は完了報告書等に既存設備等を廃棄したことがわかる記載がある。</t>
    <rPh sb="0" eb="3">
      <t>セイキュウショ</t>
    </rPh>
    <rPh sb="4" eb="7">
      <t>ノウヒンショ</t>
    </rPh>
    <rPh sb="7" eb="8">
      <t>マタ</t>
    </rPh>
    <rPh sb="9" eb="15">
      <t>カンリョウホウコクショトウ</t>
    </rPh>
    <rPh sb="16" eb="21">
      <t>キゾンセツビトウ</t>
    </rPh>
    <rPh sb="22" eb="24">
      <t>ハイキ</t>
    </rPh>
    <rPh sb="32" eb="34">
      <t>キサイ</t>
    </rPh>
    <phoneticPr fontId="2"/>
  </si>
  <si>
    <t>【記載の例】</t>
    <rPh sb="1" eb="3">
      <t>キサイ</t>
    </rPh>
    <rPh sb="4" eb="5">
      <t>レイ</t>
    </rPh>
    <phoneticPr fontId="2"/>
  </si>
  <si>
    <t>廃棄料又は処分費（不要の場合はその記載があるもの）、
１円以上の下取り価格　など</t>
    <rPh sb="0" eb="3">
      <t>ハイキリョウ</t>
    </rPh>
    <rPh sb="3" eb="4">
      <t>マタ</t>
    </rPh>
    <rPh sb="5" eb="8">
      <t>ショブンヒ</t>
    </rPh>
    <rPh sb="9" eb="11">
      <t>フヨウ</t>
    </rPh>
    <rPh sb="12" eb="14">
      <t>バアイ</t>
    </rPh>
    <rPh sb="17" eb="19">
      <t>キサイ</t>
    </rPh>
    <rPh sb="28" eb="31">
      <t>エンイジョウ</t>
    </rPh>
    <rPh sb="32" eb="34">
      <t>シタド</t>
    </rPh>
    <rPh sb="35" eb="37">
      <t>カカク</t>
    </rPh>
    <phoneticPr fontId="2"/>
  </si>
  <si>
    <t>上記に該当しないため、以下の書類を添付した。</t>
    <rPh sb="0" eb="2">
      <t>ジョウキ</t>
    </rPh>
    <rPh sb="3" eb="5">
      <t>ガイトウ</t>
    </rPh>
    <rPh sb="11" eb="13">
      <t>イカ</t>
    </rPh>
    <rPh sb="14" eb="16">
      <t>ショルイ</t>
    </rPh>
    <rPh sb="17" eb="19">
      <t>テンプ</t>
    </rPh>
    <phoneticPr fontId="2"/>
  </si>
  <si>
    <t>【車両】譲渡証明書、廃車証明書、売買契約書（引渡し予定日の記載のあるもの）　など</t>
    <rPh sb="1" eb="3">
      <t>シャリョウ</t>
    </rPh>
    <rPh sb="4" eb="9">
      <t>ジョウトショウメイショ</t>
    </rPh>
    <rPh sb="10" eb="15">
      <t>ハイシャショウメイショ</t>
    </rPh>
    <rPh sb="16" eb="21">
      <t>バイバイケイヤクショ</t>
    </rPh>
    <rPh sb="29" eb="31">
      <t>キサイ</t>
    </rPh>
    <phoneticPr fontId="2"/>
  </si>
  <si>
    <t>【重機】譲渡証明書、売買契約書（引渡し予定日の記載のあるもの）、処分（引取）業者が作成した念書　など</t>
    <rPh sb="1" eb="3">
      <t>ジュウキ</t>
    </rPh>
    <rPh sb="4" eb="9">
      <t>ジョウトショウメイショ</t>
    </rPh>
    <rPh sb="10" eb="15">
      <t>バイバイケイヤクショ</t>
    </rPh>
    <rPh sb="32" eb="34">
      <t>ショブン</t>
    </rPh>
    <rPh sb="35" eb="37">
      <t>ヒキトリ</t>
    </rPh>
    <rPh sb="38" eb="40">
      <t>ギョウシャ</t>
    </rPh>
    <rPh sb="41" eb="43">
      <t>サクセイ</t>
    </rPh>
    <rPh sb="45" eb="47">
      <t>ネンショ</t>
    </rPh>
    <phoneticPr fontId="2"/>
  </si>
  <si>
    <t>【その他の設備等】施工業者等が作成した、廃棄した旨の念書</t>
    <rPh sb="3" eb="4">
      <t>タ</t>
    </rPh>
    <rPh sb="5" eb="8">
      <t>セツビトウ</t>
    </rPh>
    <rPh sb="9" eb="14">
      <t>セコウギョウシャトウ</t>
    </rPh>
    <rPh sb="15" eb="17">
      <t>サクセイ</t>
    </rPh>
    <rPh sb="20" eb="22">
      <t>ハイキ</t>
    </rPh>
    <rPh sb="24" eb="25">
      <t>ムネ</t>
    </rPh>
    <rPh sb="26" eb="28">
      <t>ネンショ</t>
    </rPh>
    <phoneticPr fontId="2"/>
  </si>
  <si>
    <t>【補助事業者が自身で廃棄した場合】売買契約書、処分（引取）業者が作成した念書、マニュフェスト　など</t>
    <rPh sb="1" eb="6">
      <t>ホジョジギョウシャ</t>
    </rPh>
    <rPh sb="7" eb="9">
      <t>ジシン</t>
    </rPh>
    <rPh sb="10" eb="12">
      <t>ハイキ</t>
    </rPh>
    <rPh sb="14" eb="16">
      <t>バアイ</t>
    </rPh>
    <rPh sb="17" eb="22">
      <t>バイバイケイヤクショ</t>
    </rPh>
    <rPh sb="23" eb="25">
      <t>ショブン</t>
    </rPh>
    <rPh sb="26" eb="28">
      <t>ヒキトリ</t>
    </rPh>
    <rPh sb="29" eb="31">
      <t>ギョウシャ</t>
    </rPh>
    <rPh sb="32" eb="34">
      <t>サクセイ</t>
    </rPh>
    <rPh sb="36" eb="38">
      <t>ネンショ</t>
    </rPh>
    <phoneticPr fontId="2"/>
  </si>
  <si>
    <t>「請求日」に蛍光ペン等でマーキングしてあるか。</t>
    <rPh sb="1" eb="4">
      <t>セイキュウビ</t>
    </rPh>
    <rPh sb="6" eb="8">
      <t>ケイコウ</t>
    </rPh>
    <rPh sb="10" eb="11">
      <t>トウ</t>
    </rPh>
    <phoneticPr fontId="2"/>
  </si>
  <si>
    <t>「単価」、「金額」に誤りはないか。</t>
    <rPh sb="1" eb="3">
      <t>タンカ</t>
    </rPh>
    <rPh sb="6" eb="8">
      <t>キンガク</t>
    </rPh>
    <rPh sb="10" eb="11">
      <t>アヤマ</t>
    </rPh>
    <phoneticPr fontId="2"/>
  </si>
  <si>
    <t>「契約番号」等の記載があり、他の書類で「契約番号」等を参照する場合、整合性が取れているか。</t>
    <rPh sb="1" eb="5">
      <t>ケイヤクバンゴウ</t>
    </rPh>
    <rPh sb="6" eb="7">
      <t>トウ</t>
    </rPh>
    <rPh sb="8" eb="10">
      <t>キサイ</t>
    </rPh>
    <rPh sb="14" eb="15">
      <t>タ</t>
    </rPh>
    <rPh sb="16" eb="18">
      <t>ショルイ</t>
    </rPh>
    <rPh sb="20" eb="24">
      <t>ケイヤクバンゴウ</t>
    </rPh>
    <rPh sb="25" eb="26">
      <t>トウ</t>
    </rPh>
    <rPh sb="27" eb="29">
      <t>サンショウ</t>
    </rPh>
    <rPh sb="31" eb="33">
      <t>バアイ</t>
    </rPh>
    <rPh sb="34" eb="37">
      <t>セイゴウセイ</t>
    </rPh>
    <rPh sb="38" eb="39">
      <t>ト</t>
    </rPh>
    <phoneticPr fontId="2"/>
  </si>
  <si>
    <t>「振込先の口座番号」が記載されているか。</t>
    <rPh sb="1" eb="4">
      <t>フリコミサキ</t>
    </rPh>
    <rPh sb="5" eb="9">
      <t>コウザバンゴウ</t>
    </rPh>
    <rPh sb="11" eb="13">
      <t>キサイ</t>
    </rPh>
    <phoneticPr fontId="2"/>
  </si>
  <si>
    <t>【該当する支払の方法箇所をチェックしてください】</t>
    <rPh sb="1" eb="3">
      <t>ガイトウ</t>
    </rPh>
    <rPh sb="5" eb="7">
      <t>シハライ</t>
    </rPh>
    <rPh sb="8" eb="10">
      <t>ホウホウ</t>
    </rPh>
    <rPh sb="10" eb="12">
      <t>カショ</t>
    </rPh>
    <phoneticPr fontId="2"/>
  </si>
  <si>
    <t>金融機関の窓口での振込</t>
    <rPh sb="0" eb="4">
      <t>キンユウキカン</t>
    </rPh>
    <rPh sb="5" eb="7">
      <t>マドグチ</t>
    </rPh>
    <rPh sb="9" eb="11">
      <t>フリコミ</t>
    </rPh>
    <phoneticPr fontId="2"/>
  </si>
  <si>
    <t>振込金受取書の写しは添付されているか。</t>
    <rPh sb="0" eb="3">
      <t>フリコミキン</t>
    </rPh>
    <rPh sb="3" eb="6">
      <t>ウケトリショ</t>
    </rPh>
    <rPh sb="7" eb="8">
      <t>ウツ</t>
    </rPh>
    <rPh sb="10" eb="12">
      <t>テンプ</t>
    </rPh>
    <phoneticPr fontId="2"/>
  </si>
  <si>
    <t>通帳の該当部分の写しは添付されているか。</t>
    <rPh sb="0" eb="2">
      <t>ツウチョウ</t>
    </rPh>
    <rPh sb="3" eb="7">
      <t>ガイトウブブン</t>
    </rPh>
    <rPh sb="8" eb="9">
      <t>ウツ</t>
    </rPh>
    <rPh sb="11" eb="13">
      <t>テンプ</t>
    </rPh>
    <phoneticPr fontId="2"/>
  </si>
  <si>
    <t>ＡＴＭでの振込</t>
    <rPh sb="5" eb="7">
      <t>フリコミ</t>
    </rPh>
    <phoneticPr fontId="2"/>
  </si>
  <si>
    <t>利用明細票の写しは添付されているか。</t>
    <rPh sb="0" eb="5">
      <t>リヨウメイサイヒョウ</t>
    </rPh>
    <rPh sb="6" eb="7">
      <t>ウツ</t>
    </rPh>
    <rPh sb="9" eb="11">
      <t>テンプ</t>
    </rPh>
    <phoneticPr fontId="2"/>
  </si>
  <si>
    <t>インターネットバンキングでの振込</t>
    <rPh sb="14" eb="16">
      <t>フリコミ</t>
    </rPh>
    <phoneticPr fontId="2"/>
  </si>
  <si>
    <t>実行済・振込済等の記載のあるインターネットバンキングの振込記録等をプリントアウトしたものは添付されているか。</t>
    <rPh sb="0" eb="3">
      <t>ジッコウズ</t>
    </rPh>
    <rPh sb="4" eb="7">
      <t>フリコミズ</t>
    </rPh>
    <rPh sb="7" eb="8">
      <t>トウ</t>
    </rPh>
    <rPh sb="9" eb="11">
      <t>キサイ</t>
    </rPh>
    <rPh sb="45" eb="47">
      <t>テンプ</t>
    </rPh>
    <phoneticPr fontId="2"/>
  </si>
  <si>
    <t>通帳の該当部分の写し又はインターネットバンキングの入出金明細（振込が確認できるものと支払元がわかるもの）をプリントアウトしたものは添付されているか。</t>
    <rPh sb="8" eb="9">
      <t>ウツ</t>
    </rPh>
    <rPh sb="65" eb="67">
      <t>テンプ</t>
    </rPh>
    <phoneticPr fontId="2"/>
  </si>
  <si>
    <t>クレジットカード払い</t>
    <rPh sb="8" eb="9">
      <t>バラ</t>
    </rPh>
    <phoneticPr fontId="2"/>
  </si>
  <si>
    <t>領収書の写しは添付されているか。</t>
    <rPh sb="0" eb="3">
      <t>リョウシュウショ</t>
    </rPh>
    <rPh sb="4" eb="5">
      <t>ウツ</t>
    </rPh>
    <rPh sb="7" eb="9">
      <t>テンプ</t>
    </rPh>
    <phoneticPr fontId="2"/>
  </si>
  <si>
    <t>カード会社が発行したカードの利用明細は添付されているか。</t>
    <rPh sb="3" eb="5">
      <t>カイシャ</t>
    </rPh>
    <rPh sb="6" eb="8">
      <t>ハッコウ</t>
    </rPh>
    <rPh sb="14" eb="18">
      <t>リヨウメイサイ</t>
    </rPh>
    <rPh sb="19" eb="21">
      <t>テンプ</t>
    </rPh>
    <phoneticPr fontId="2"/>
  </si>
  <si>
    <t>【共通のチェック項目】</t>
    <rPh sb="1" eb="3">
      <t>キョウツウ</t>
    </rPh>
    <rPh sb="8" eb="10">
      <t>コウモク</t>
    </rPh>
    <phoneticPr fontId="2"/>
  </si>
  <si>
    <t>振込の「日付」は確認できるか。</t>
    <rPh sb="0" eb="2">
      <t>フリコミ</t>
    </rPh>
    <rPh sb="4" eb="6">
      <t>ヒヅケ</t>
    </rPh>
    <rPh sb="8" eb="10">
      <t>カクニン</t>
    </rPh>
    <phoneticPr fontId="2"/>
  </si>
  <si>
    <t>「振込先」の名義、口座番号は確認できるか。</t>
    <rPh sb="1" eb="4">
      <t>フリコミサキ</t>
    </rPh>
    <rPh sb="6" eb="8">
      <t>メイギ</t>
    </rPh>
    <rPh sb="9" eb="13">
      <t>コウザバンゴウ</t>
    </rPh>
    <rPh sb="14" eb="16">
      <t>カクニン</t>
    </rPh>
    <phoneticPr fontId="2"/>
  </si>
  <si>
    <t>「金額」は「請求書」と一致しているか。</t>
    <rPh sb="1" eb="3">
      <t>キンガク</t>
    </rPh>
    <rPh sb="6" eb="9">
      <t>セイキュウショ</t>
    </rPh>
    <rPh sb="11" eb="13">
      <t>イッチ</t>
    </rPh>
    <phoneticPr fontId="2"/>
  </si>
  <si>
    <t>「振込手数料」を差し引いて支払っている場合、実績報告①事業概要の「補助対象経費」にはその金額を差し引いた金額を記載しているか。</t>
    <rPh sb="1" eb="6">
      <t>フリコミテスウリョウ</t>
    </rPh>
    <rPh sb="8" eb="9">
      <t>サ</t>
    </rPh>
    <rPh sb="10" eb="11">
      <t>ヒ</t>
    </rPh>
    <rPh sb="13" eb="15">
      <t>シハラ</t>
    </rPh>
    <rPh sb="19" eb="21">
      <t>バアイ</t>
    </rPh>
    <rPh sb="22" eb="26">
      <t>ジッセキホウコク</t>
    </rPh>
    <rPh sb="27" eb="31">
      <t>ジギョウガイヨウ</t>
    </rPh>
    <rPh sb="33" eb="39">
      <t>ホジョタイショウケイヒ</t>
    </rPh>
    <rPh sb="44" eb="46">
      <t>キンガク</t>
    </rPh>
    <rPh sb="47" eb="48">
      <t>サ</t>
    </rPh>
    <rPh sb="49" eb="50">
      <t>ヒ</t>
    </rPh>
    <rPh sb="52" eb="54">
      <t>キンガク</t>
    </rPh>
    <rPh sb="55" eb="57">
      <t>キサイ</t>
    </rPh>
    <phoneticPr fontId="2"/>
  </si>
  <si>
    <t>同一の規格のものを複数購入した場合は、まとめて記載しているか。</t>
    <rPh sb="0" eb="2">
      <t>ドウイツ</t>
    </rPh>
    <rPh sb="3" eb="5">
      <t>キカク</t>
    </rPh>
    <rPh sb="9" eb="11">
      <t>フクスウ</t>
    </rPh>
    <rPh sb="11" eb="13">
      <t>コウニュウ</t>
    </rPh>
    <rPh sb="15" eb="17">
      <t>バアイ</t>
    </rPh>
    <rPh sb="23" eb="25">
      <t>キサイ</t>
    </rPh>
    <phoneticPr fontId="2"/>
  </si>
  <si>
    <t>附帯工事費がある場合、附帯工事費を含めた金額が記載しているか。</t>
    <rPh sb="0" eb="5">
      <t>フタイコウジヒ</t>
    </rPh>
    <rPh sb="8" eb="10">
      <t>バアイ</t>
    </rPh>
    <rPh sb="11" eb="16">
      <t>フタイコウジヒ</t>
    </rPh>
    <rPh sb="17" eb="18">
      <t>フク</t>
    </rPh>
    <rPh sb="20" eb="22">
      <t>キンガク</t>
    </rPh>
    <rPh sb="23" eb="25">
      <t>キサイ</t>
    </rPh>
    <phoneticPr fontId="2"/>
  </si>
  <si>
    <t>「財産名」は、取得した設備等の名称を記載しているか。</t>
    <rPh sb="1" eb="4">
      <t>ザイサンメイ</t>
    </rPh>
    <rPh sb="7" eb="9">
      <t>シュトク</t>
    </rPh>
    <rPh sb="11" eb="14">
      <t>セツビトウ</t>
    </rPh>
    <rPh sb="15" eb="17">
      <t>メイショウ</t>
    </rPh>
    <rPh sb="18" eb="20">
      <t>キサイ</t>
    </rPh>
    <phoneticPr fontId="2"/>
  </si>
  <si>
    <t>「規格」、「数量」に誤りはないか。</t>
    <rPh sb="1" eb="3">
      <t>キカク</t>
    </rPh>
    <rPh sb="6" eb="8">
      <t>スウリョウ</t>
    </rPh>
    <rPh sb="10" eb="11">
      <t>アヤマ</t>
    </rPh>
    <phoneticPr fontId="2"/>
  </si>
  <si>
    <t>「保管場所」に誤りはないか。</t>
    <rPh sb="1" eb="5">
      <t>ホカンバショ</t>
    </rPh>
    <rPh sb="7" eb="8">
      <t>アヤマ</t>
    </rPh>
    <phoneticPr fontId="2"/>
  </si>
  <si>
    <t>記載内容は住所（「島根県」は省略可）及び名称です。</t>
    <rPh sb="0" eb="4">
      <t>キサイナイヨウ</t>
    </rPh>
    <rPh sb="5" eb="7">
      <t>ジュウショ</t>
    </rPh>
    <rPh sb="9" eb="12">
      <t>シマネケン</t>
    </rPh>
    <rPh sb="14" eb="17">
      <t>ショウリャクカ</t>
    </rPh>
    <rPh sb="18" eb="19">
      <t>オヨ</t>
    </rPh>
    <rPh sb="20" eb="22">
      <t>メイショウ</t>
    </rPh>
    <phoneticPr fontId="2"/>
  </si>
  <si>
    <t>例：松江市殿町一番地　本社</t>
    <phoneticPr fontId="2"/>
  </si>
  <si>
    <t>補助事業者</t>
    <rPh sb="0" eb="5">
      <t>ホジョジギョウシャ</t>
    </rPh>
    <phoneticPr fontId="2"/>
  </si>
  <si>
    <t>□</t>
  </si>
  <si>
    <t>応募書類と提出媒体</t>
    <rPh sb="0" eb="4">
      <t>オウボショルイ</t>
    </rPh>
    <rPh sb="5" eb="9">
      <t>テイシュツバイタイ</t>
    </rPh>
    <phoneticPr fontId="2"/>
  </si>
  <si>
    <t>応募時に入力してください（必須）</t>
    <rPh sb="0" eb="2">
      <t>オウボ</t>
    </rPh>
    <rPh sb="2" eb="3">
      <t>ジ</t>
    </rPh>
    <rPh sb="4" eb="6">
      <t>ニュウリョク</t>
    </rPh>
    <rPh sb="13" eb="15">
      <t>ヒッス</t>
    </rPh>
    <phoneticPr fontId="2"/>
  </si>
  <si>
    <t>事業計画③　【更新・導入する設備・機器および光熱費・燃料費年間削減額の明細】</t>
    <rPh sb="0" eb="4">
      <t>ジギョウケイカク</t>
    </rPh>
    <rPh sb="7" eb="9">
      <t>コウシン</t>
    </rPh>
    <rPh sb="10" eb="12">
      <t>ドウニュウ</t>
    </rPh>
    <rPh sb="14" eb="16">
      <t>セツビ</t>
    </rPh>
    <rPh sb="17" eb="19">
      <t>キキ</t>
    </rPh>
    <rPh sb="22" eb="25">
      <t>コウネツヒ</t>
    </rPh>
    <rPh sb="26" eb="29">
      <t>ネンリョウヒ</t>
    </rPh>
    <rPh sb="35" eb="37">
      <t>メイサイ</t>
    </rPh>
    <phoneticPr fontId="2"/>
  </si>
  <si>
    <t>別添：事業計画①　【事業概要】</t>
    <rPh sb="0" eb="2">
      <t>ベッテン</t>
    </rPh>
    <rPh sb="3" eb="7">
      <t>ジギョウケイカク</t>
    </rPh>
    <rPh sb="10" eb="12">
      <t>ジギョウ</t>
    </rPh>
    <rPh sb="12" eb="14">
      <t>ガイヨウ</t>
    </rPh>
    <phoneticPr fontId="2"/>
  </si>
  <si>
    <r>
      <t>※④E:光熱費・燃料費は、電気料金、燃料費（ガス、重油、ガソリン、軽油、灯油等）のことであり、</t>
    </r>
    <r>
      <rPr>
        <u/>
        <sz val="11"/>
        <color rgb="FFFF0000"/>
        <rFont val="Yu Gothic"/>
        <family val="3"/>
        <charset val="128"/>
        <scheme val="minor"/>
      </rPr>
      <t>水道料金は含まない。</t>
    </r>
    <phoneticPr fontId="2"/>
  </si>
  <si>
    <r>
      <t>※水道光熱費など水道料金が科目に含まれている場合、</t>
    </r>
    <r>
      <rPr>
        <u/>
        <sz val="11"/>
        <color rgb="FFFF0000"/>
        <rFont val="Yu Gothic"/>
        <family val="3"/>
        <charset val="128"/>
        <scheme val="minor"/>
      </rPr>
      <t>水道料金を除いて算出する。</t>
    </r>
    <r>
      <rPr>
        <sz val="11"/>
        <rFont val="Yu Gothic"/>
        <family val="3"/>
        <charset val="128"/>
        <scheme val="minor"/>
      </rPr>
      <t xml:space="preserve">
（但し、算出ができなければ水道料金を含めた金額でも構わない）</t>
    </r>
    <phoneticPr fontId="2"/>
  </si>
  <si>
    <t>発注
予定先
所在地</t>
    <rPh sb="3" eb="5">
      <t>ヨテイ</t>
    </rPh>
    <phoneticPr fontId="2"/>
  </si>
  <si>
    <t>発注予定先名</t>
    <rPh sb="0" eb="2">
      <t>ハッチュウ</t>
    </rPh>
    <rPh sb="2" eb="4">
      <t>ヨテイ</t>
    </rPh>
    <rPh sb="4" eb="5">
      <t>サキ</t>
    </rPh>
    <rPh sb="5" eb="6">
      <t>メイ</t>
    </rPh>
    <phoneticPr fontId="2"/>
  </si>
  <si>
    <t>※　行が不足する場合は、非表示行を再表示してから追記してください</t>
    <rPh sb="2" eb="3">
      <t>ギョウ</t>
    </rPh>
    <rPh sb="4" eb="6">
      <t>フソク</t>
    </rPh>
    <rPh sb="8" eb="10">
      <t>バアイ</t>
    </rPh>
    <rPh sb="12" eb="15">
      <t>ヒヒョウジ</t>
    </rPh>
    <rPh sb="15" eb="16">
      <t>ギョウ</t>
    </rPh>
    <rPh sb="17" eb="18">
      <t>サイ</t>
    </rPh>
    <rPh sb="18" eb="20">
      <t>ヒョウジ</t>
    </rPh>
    <rPh sb="24" eb="26">
      <t>ツイキ</t>
    </rPh>
    <phoneticPr fontId="2"/>
  </si>
  <si>
    <r>
      <t>■発注</t>
    </r>
    <r>
      <rPr>
        <sz val="11"/>
        <rFont val="Yu Gothic"/>
        <family val="3"/>
        <charset val="128"/>
        <scheme val="minor"/>
      </rPr>
      <t>予定先が島根県内にある事業者で無かった場合は、その理由を記載してください。</t>
    </r>
    <rPh sb="1" eb="3">
      <t>ハッチュウ</t>
    </rPh>
    <rPh sb="3" eb="5">
      <t>ヨテイ</t>
    </rPh>
    <rPh sb="5" eb="6">
      <t>サキ</t>
    </rPh>
    <rPh sb="7" eb="10">
      <t>シマネケン</t>
    </rPh>
    <rPh sb="10" eb="11">
      <t>ナイ</t>
    </rPh>
    <rPh sb="14" eb="17">
      <t>ジギョウシャ</t>
    </rPh>
    <rPh sb="18" eb="19">
      <t>ナ</t>
    </rPh>
    <rPh sb="22" eb="24">
      <t>バアイ</t>
    </rPh>
    <rPh sb="28" eb="30">
      <t>リユウ</t>
    </rPh>
    <rPh sb="31" eb="33">
      <t>キサイ</t>
    </rPh>
    <phoneticPr fontId="2"/>
  </si>
  <si>
    <t>事業計画④　【導入効果と経営への影響】</t>
    <rPh sb="0" eb="4">
      <t>ジギョウケイカク</t>
    </rPh>
    <rPh sb="7" eb="9">
      <t>ドウニュウ</t>
    </rPh>
    <rPh sb="9" eb="11">
      <t>コウカ</t>
    </rPh>
    <rPh sb="12" eb="14">
      <t>ケイエイ</t>
    </rPh>
    <rPh sb="16" eb="18">
      <t>エイキョウ</t>
    </rPh>
    <phoneticPr fontId="2"/>
  </si>
  <si>
    <r>
      <t>■本補助事業が経営に与える影響</t>
    </r>
    <r>
      <rPr>
        <sz val="11"/>
        <rFont val="Yu Gothic"/>
        <family val="3"/>
        <charset val="128"/>
        <scheme val="minor"/>
      </rPr>
      <t>（収益力の維持・向上、エネルギーコスト高騰を乗り越えた事業継続など）</t>
    </r>
    <rPh sb="1" eb="2">
      <t>ホン</t>
    </rPh>
    <rPh sb="2" eb="4">
      <t>ホジョ</t>
    </rPh>
    <rPh sb="4" eb="6">
      <t>ジギョウ</t>
    </rPh>
    <rPh sb="7" eb="9">
      <t>ケイエイ</t>
    </rPh>
    <rPh sb="10" eb="11">
      <t>アタ</t>
    </rPh>
    <rPh sb="13" eb="15">
      <t>エイキョウ</t>
    </rPh>
    <rPh sb="16" eb="19">
      <t>シュウエキリョク</t>
    </rPh>
    <rPh sb="20" eb="22">
      <t>イジ</t>
    </rPh>
    <rPh sb="23" eb="25">
      <t>コウジョウ</t>
    </rPh>
    <rPh sb="34" eb="36">
      <t>コウトウ</t>
    </rPh>
    <rPh sb="37" eb="38">
      <t>ノ</t>
    </rPh>
    <rPh sb="39" eb="40">
      <t>コ</t>
    </rPh>
    <rPh sb="42" eb="44">
      <t>ジギョウ</t>
    </rPh>
    <rPh sb="44" eb="46">
      <t>ケイゾク</t>
    </rPh>
    <phoneticPr fontId="2"/>
  </si>
  <si>
    <t>特徴や効果（簡潔に記載してください）</t>
    <rPh sb="6" eb="8">
      <t>カンケツ</t>
    </rPh>
    <rPh sb="9" eb="11">
      <t>キサイ</t>
    </rPh>
    <phoneticPr fontId="2"/>
  </si>
  <si>
    <t>　※自己資金で賄う計画の場合も、外部からの資金調達の可能性があれば記載</t>
    <phoneticPr fontId="2"/>
  </si>
  <si>
    <t>　について、下記のとおり</t>
    <rPh sb="6" eb="8">
      <t>カキ</t>
    </rPh>
    <phoneticPr fontId="2"/>
  </si>
  <si>
    <t>中止・廃止</t>
    <phoneticPr fontId="2"/>
  </si>
  <si>
    <t>　第10条の規定により申請します。</t>
    <phoneticPr fontId="2"/>
  </si>
  <si>
    <t>したいので、同補助金交付要綱</t>
    <phoneticPr fontId="2"/>
  </si>
  <si>
    <t>島根県飲食・商業・サービス業等エネルギーコスト削減対策</t>
    <rPh sb="0" eb="3">
      <t>シマネケン</t>
    </rPh>
    <rPh sb="3" eb="5">
      <t>インショク</t>
    </rPh>
    <rPh sb="6" eb="8">
      <t>ショウギョウ</t>
    </rPh>
    <rPh sb="13" eb="15">
      <t>ギョウトウ</t>
    </rPh>
    <rPh sb="23" eb="25">
      <t>サクゲン</t>
    </rPh>
    <rPh sb="25" eb="27">
      <t>タイサク</t>
    </rPh>
    <phoneticPr fontId="2"/>
  </si>
  <si>
    <t>緊急支援事業補助金</t>
    <phoneticPr fontId="2"/>
  </si>
  <si>
    <t>承認申請書</t>
    <phoneticPr fontId="2"/>
  </si>
  <si>
    <r>
      <t xml:space="preserve">　交付申請する書類は、適切にエネルギーコストの削減につながっていることを、
</t>
    </r>
    <r>
      <rPr>
        <b/>
        <u/>
        <sz val="12"/>
        <color rgb="FFFF0000"/>
        <rFont val="ＭＳ ゴシック"/>
        <family val="3"/>
        <charset val="128"/>
      </rPr>
      <t>「申請者自身が証明する」</t>
    </r>
    <r>
      <rPr>
        <sz val="12"/>
        <color theme="1"/>
        <rFont val="ＭＳ ゴシック"/>
        <family val="3"/>
        <charset val="128"/>
      </rPr>
      <t>ものです。
　そのため、記載内容や提出書類が事実と異なる場合や、第三者が確認して不明確な場合は不採択となります。
　これらを踏まえて、申請書類等をすべてご確認のうえ、申請してください。</t>
    </r>
    <rPh sb="1" eb="5">
      <t>コウフシンセイ</t>
    </rPh>
    <rPh sb="7" eb="9">
      <t>ショルイ</t>
    </rPh>
    <rPh sb="11" eb="13">
      <t>テキセツ</t>
    </rPh>
    <rPh sb="23" eb="25">
      <t>サクゲン</t>
    </rPh>
    <rPh sb="39" eb="42">
      <t>シンセイシャ</t>
    </rPh>
    <rPh sb="42" eb="44">
      <t>ジシン</t>
    </rPh>
    <rPh sb="45" eb="47">
      <t>ショウメイ</t>
    </rPh>
    <rPh sb="62" eb="66">
      <t>キサイナイヨウ</t>
    </rPh>
    <rPh sb="67" eb="71">
      <t>テイシュツショルイ</t>
    </rPh>
    <rPh sb="72" eb="74">
      <t>ジジツ</t>
    </rPh>
    <rPh sb="75" eb="76">
      <t>コト</t>
    </rPh>
    <rPh sb="78" eb="80">
      <t>バアイ</t>
    </rPh>
    <rPh sb="82" eb="85">
      <t>ダイ3シャ</t>
    </rPh>
    <rPh sb="86" eb="88">
      <t>カクニン</t>
    </rPh>
    <rPh sb="90" eb="93">
      <t>フメイカク</t>
    </rPh>
    <rPh sb="94" eb="96">
      <t>バアイ</t>
    </rPh>
    <rPh sb="97" eb="100">
      <t>フサイタク</t>
    </rPh>
    <phoneticPr fontId="2"/>
  </si>
  <si>
    <t>※添付資料をデータ提出する場合は、上記にかかわらず☑とする。</t>
    <rPh sb="1" eb="5">
      <t>テンプシリョウ</t>
    </rPh>
    <rPh sb="9" eb="11">
      <t>テイシュツ</t>
    </rPh>
    <rPh sb="13" eb="15">
      <t>バアイ</t>
    </rPh>
    <rPh sb="17" eb="19">
      <t>ジョウキ</t>
    </rPh>
    <phoneticPr fontId="2"/>
  </si>
  <si>
    <t>添付資料をホチキスではなくクリップでまとめているか。</t>
    <rPh sb="0" eb="4">
      <t>テンプシリョウ</t>
    </rPh>
    <phoneticPr fontId="2"/>
  </si>
  <si>
    <t>申請様式は令和７年度のものを使っているか。</t>
    <rPh sb="0" eb="2">
      <t>シンセイ</t>
    </rPh>
    <rPh sb="2" eb="4">
      <t>ヨウシキ</t>
    </rPh>
    <rPh sb="5" eb="7">
      <t>レイワ</t>
    </rPh>
    <rPh sb="8" eb="10">
      <t>ネンド</t>
    </rPh>
    <rPh sb="14" eb="15">
      <t>ツカ</t>
    </rPh>
    <phoneticPr fontId="2"/>
  </si>
  <si>
    <t>①　補助金交付申請書（様式第１号）</t>
    <rPh sb="2" eb="10">
      <t>ホジョキンコウフシンセイショ</t>
    </rPh>
    <rPh sb="11" eb="13">
      <t>ヨウシキ</t>
    </rPh>
    <rPh sb="13" eb="14">
      <t>ダイ</t>
    </rPh>
    <rPh sb="15" eb="16">
      <t>ゴウ</t>
    </rPh>
    <phoneticPr fontId="2"/>
  </si>
  <si>
    <r>
      <t xml:space="preserve">　実績報告する書類は、適切にエネルギーコストの削減につながったことを、
</t>
    </r>
    <r>
      <rPr>
        <b/>
        <u/>
        <sz val="12"/>
        <color rgb="FFFF0000"/>
        <rFont val="ＭＳ ゴシック"/>
        <family val="3"/>
        <charset val="128"/>
      </rPr>
      <t>「補助事業者自身が証明する」</t>
    </r>
    <r>
      <rPr>
        <sz val="12"/>
        <color theme="1"/>
        <rFont val="ＭＳ ゴシック"/>
        <family val="3"/>
        <charset val="128"/>
      </rPr>
      <t>ものです。
　そのため、記載内容や提出書類が事実と異なる場合や、第三者が確認して不明確な場合は、補助金の額が確定できず、補助対象外となります。
　これらを踏まえて、報告書類等をすべてご確認のうえ、報告してください。</t>
    </r>
    <rPh sb="1" eb="5">
      <t>ジッセキホウコク</t>
    </rPh>
    <rPh sb="7" eb="9">
      <t>ショルイ</t>
    </rPh>
    <rPh sb="11" eb="13">
      <t>テキセツ</t>
    </rPh>
    <rPh sb="23" eb="25">
      <t>サクゲン</t>
    </rPh>
    <rPh sb="37" eb="42">
      <t>ホジョジギョウシャ</t>
    </rPh>
    <rPh sb="42" eb="44">
      <t>ジシン</t>
    </rPh>
    <rPh sb="45" eb="47">
      <t>ショウメイ</t>
    </rPh>
    <rPh sb="72" eb="74">
      <t>ジジツ</t>
    </rPh>
    <rPh sb="75" eb="76">
      <t>コト</t>
    </rPh>
    <rPh sb="78" eb="80">
      <t>バアイ</t>
    </rPh>
    <rPh sb="82" eb="85">
      <t>ダイ3シャ</t>
    </rPh>
    <rPh sb="86" eb="88">
      <t>カクニン</t>
    </rPh>
    <rPh sb="90" eb="93">
      <t>フメイカク</t>
    </rPh>
    <rPh sb="94" eb="96">
      <t>バアイ</t>
    </rPh>
    <rPh sb="98" eb="101">
      <t>ホジョキン</t>
    </rPh>
    <rPh sb="102" eb="103">
      <t>ガク</t>
    </rPh>
    <rPh sb="104" eb="106">
      <t>カクテイ</t>
    </rPh>
    <rPh sb="110" eb="115">
      <t>ホジョタイショウガイ</t>
    </rPh>
    <phoneticPr fontId="2"/>
  </si>
  <si>
    <t>&gt;</t>
  </si>
  <si>
    <r>
      <t>　この整理表は、</t>
    </r>
    <r>
      <rPr>
        <u/>
        <sz val="12"/>
        <color rgb="FFFF0000"/>
        <rFont val="ＭＳ ゴシック"/>
        <family val="3"/>
        <charset val="128"/>
      </rPr>
      <t>契約の単位ごとに作成し、</t>
    </r>
    <r>
      <rPr>
        <sz val="12"/>
        <rFont val="ＭＳ ゴシック"/>
        <family val="3"/>
        <charset val="128"/>
      </rPr>
      <t>整理表ごとにチェックリスト及び証拠書類を添付してください。</t>
    </r>
    <rPh sb="3" eb="6">
      <t>セイリヒョウ</t>
    </rPh>
    <rPh sb="8" eb="10">
      <t>ケイヤク</t>
    </rPh>
    <rPh sb="11" eb="13">
      <t>タンイ</t>
    </rPh>
    <rPh sb="16" eb="18">
      <t>サクセイ</t>
    </rPh>
    <rPh sb="20" eb="23">
      <t>セイリヒョウ</t>
    </rPh>
    <rPh sb="33" eb="34">
      <t>オヨ</t>
    </rPh>
    <rPh sb="35" eb="39">
      <t>ショウコショルイ</t>
    </rPh>
    <rPh sb="40" eb="42">
      <t>テンプ</t>
    </rPh>
    <phoneticPr fontId="2"/>
  </si>
  <si>
    <t>⇒この整理表を契約ごとに１部ずつ作成し、それぞれチェックリストを作成してください。</t>
    <rPh sb="3" eb="6">
      <t>セイリヒョウ</t>
    </rPh>
    <rPh sb="7" eb="9">
      <t>ケイヤク</t>
    </rPh>
    <rPh sb="13" eb="14">
      <t>ブ</t>
    </rPh>
    <rPh sb="16" eb="18">
      <t>サクセイ</t>
    </rPh>
    <rPh sb="32" eb="34">
      <t>サクセイ</t>
    </rPh>
    <phoneticPr fontId="2"/>
  </si>
  <si>
    <t>事業終了日または令和7年12月26日までに必要な許認可等の取得を確認できる書類</t>
    <rPh sb="0" eb="5">
      <t>ジギョウシュウリョウビ</t>
    </rPh>
    <rPh sb="8" eb="10">
      <t>レイワ</t>
    </rPh>
    <rPh sb="11" eb="12">
      <t>ネン</t>
    </rPh>
    <rPh sb="14" eb="15">
      <t>ガツ</t>
    </rPh>
    <rPh sb="17" eb="18">
      <t>ニチ</t>
    </rPh>
    <rPh sb="21" eb="23">
      <t>ヒツヨウ</t>
    </rPh>
    <rPh sb="24" eb="28">
      <t>キョニンカトウ</t>
    </rPh>
    <rPh sb="29" eb="31">
      <t>シュトク</t>
    </rPh>
    <rPh sb="32" eb="34">
      <t>カクニン</t>
    </rPh>
    <rPh sb="37" eb="39">
      <t>ショルイ</t>
    </rPh>
    <phoneticPr fontId="2"/>
  </si>
  <si>
    <t>⇒この整理表とチェックリストを１部ずつ作成してください。</t>
    <rPh sb="3" eb="6">
      <t>セイリヒョウ</t>
    </rPh>
    <rPh sb="16" eb="17">
      <t>ブ</t>
    </rPh>
    <rPh sb="19" eb="21">
      <t>サクセイ</t>
    </rPh>
    <phoneticPr fontId="2"/>
  </si>
  <si>
    <t>申請様式は令和７年度のものを使っているか。</t>
  </si>
  <si>
    <t>&gt;</t>
    <phoneticPr fontId="2"/>
  </si>
  <si>
    <t>（別添）実績報告①　事業概要</t>
    <rPh sb="1" eb="3">
      <t>ベッテン</t>
    </rPh>
    <rPh sb="4" eb="6">
      <t>ジッセキ</t>
    </rPh>
    <rPh sb="6" eb="8">
      <t>ホウコク</t>
    </rPh>
    <rPh sb="10" eb="14">
      <t>ジギョウガイヨウ</t>
    </rPh>
    <phoneticPr fontId="2"/>
  </si>
  <si>
    <t>実績報告③【更新・導入した設備・機器および光熱費・燃料費年間削減額の明細】</t>
    <rPh sb="0" eb="4">
      <t>ジッセキホウコク</t>
    </rPh>
    <rPh sb="6" eb="8">
      <t>コウシン</t>
    </rPh>
    <rPh sb="9" eb="11">
      <t>ドウニュウ</t>
    </rPh>
    <rPh sb="13" eb="15">
      <t>セツビ</t>
    </rPh>
    <rPh sb="16" eb="18">
      <t>キキ</t>
    </rPh>
    <rPh sb="21" eb="24">
      <t>コウネツヒ</t>
    </rPh>
    <rPh sb="25" eb="28">
      <t>ネンリョウヒ</t>
    </rPh>
    <rPh sb="34" eb="36">
      <t>メイサイ</t>
    </rPh>
    <phoneticPr fontId="2"/>
  </si>
  <si>
    <t>光熱費・燃料費の
年間削減額(※)</t>
    <rPh sb="0" eb="3">
      <t>コウネツヒ</t>
    </rPh>
    <rPh sb="4" eb="7">
      <t>ネンリョウヒ</t>
    </rPh>
    <rPh sb="9" eb="11">
      <t>ネンカン</t>
    </rPh>
    <rPh sb="11" eb="14">
      <t>サクゲンガク</t>
    </rPh>
    <phoneticPr fontId="2"/>
  </si>
  <si>
    <t>(※)「年間削減額のエビデンス」から転記</t>
    <rPh sb="4" eb="6">
      <t>ネンカン</t>
    </rPh>
    <rPh sb="6" eb="9">
      <t>サクゲンガク</t>
    </rPh>
    <rPh sb="18" eb="20">
      <t>テンキ</t>
    </rPh>
    <phoneticPr fontId="2"/>
  </si>
  <si>
    <t>（別添）実績報告④</t>
    <phoneticPr fontId="2"/>
  </si>
  <si>
    <t>■更新前の設備と更新後の設備の設置場所が異なる場合には、その詳細及び理由を記載してください。</t>
    <rPh sb="1" eb="4">
      <t>コウシンマエ</t>
    </rPh>
    <rPh sb="5" eb="7">
      <t>セツビ</t>
    </rPh>
    <rPh sb="8" eb="11">
      <t>コウシンゴ</t>
    </rPh>
    <rPh sb="12" eb="14">
      <t>セツビ</t>
    </rPh>
    <rPh sb="15" eb="19">
      <t>セッチバショ</t>
    </rPh>
    <rPh sb="20" eb="21">
      <t>コト</t>
    </rPh>
    <rPh sb="23" eb="25">
      <t>バアイ</t>
    </rPh>
    <rPh sb="30" eb="32">
      <t>ショウサイ</t>
    </rPh>
    <rPh sb="32" eb="33">
      <t>オヨ</t>
    </rPh>
    <rPh sb="34" eb="36">
      <t>リユウ</t>
    </rPh>
    <rPh sb="37" eb="39">
      <t>キサイ</t>
    </rPh>
    <phoneticPr fontId="2"/>
  </si>
  <si>
    <t>風俗営業等の規制及び業務の適正化等に関する法律（昭和23年法律第122号）第２条第１項第４号に規定する風俗営業（麻雀・パチンコ店等）及び同条第５項に規定する性風俗関連特殊営業を行う事業者でないこと。また、これらの営業の一部を受託する中小企業者等でないか。</t>
    <rPh sb="43" eb="44">
      <t>ダイ</t>
    </rPh>
    <rPh sb="45" eb="46">
      <t>ゴウ</t>
    </rPh>
    <phoneticPr fontId="2"/>
  </si>
  <si>
    <t>「業種」は交付要綱第３条第１項第４号に掲げる対象業種か。</t>
    <phoneticPr fontId="2"/>
  </si>
  <si>
    <t>⑩支援機関として、当取組の支援を実施する</t>
    <rPh sb="13" eb="15">
      <t>シエン</t>
    </rPh>
    <rPh sb="16" eb="18">
      <t>ジッシ</t>
    </rPh>
    <phoneticPr fontId="2"/>
  </si>
  <si>
    <t>⑨既存設備の処分が必要なことを理解している</t>
    <rPh sb="1" eb="5">
      <t>キソンセツビ</t>
    </rPh>
    <rPh sb="6" eb="8">
      <t>ショブン</t>
    </rPh>
    <rPh sb="9" eb="11">
      <t>ヒツヨウ</t>
    </rPh>
    <rPh sb="15" eb="17">
      <t>リカイ</t>
    </rPh>
    <phoneticPr fontId="2"/>
  </si>
  <si>
    <t>エビデンスの指定様式での作成が困難な場合は、任意様式で作成された資料が添付されているか。</t>
    <phoneticPr fontId="2"/>
  </si>
  <si>
    <t>※　やむを得ず２社以上から見積書等を徴取できない場合はその理由を下に記載してください。</t>
    <rPh sb="32" eb="33">
      <t>シタ</t>
    </rPh>
    <phoneticPr fontId="2"/>
  </si>
  <si>
    <r>
      <t>更新しようとする</t>
    </r>
    <r>
      <rPr>
        <b/>
        <u/>
        <sz val="12"/>
        <color theme="1"/>
        <rFont val="ＭＳ ゴシック"/>
        <family val="3"/>
        <charset val="128"/>
      </rPr>
      <t>設備等</t>
    </r>
    <r>
      <rPr>
        <sz val="12"/>
        <color theme="1"/>
        <rFont val="ＭＳ ゴシック"/>
        <family val="3"/>
        <charset val="128"/>
      </rPr>
      <t>の全景の写真を添付しているか。</t>
    </r>
    <rPh sb="0" eb="2">
      <t>コウシン</t>
    </rPh>
    <rPh sb="8" eb="11">
      <t>セツビトウ</t>
    </rPh>
    <rPh sb="12" eb="14">
      <t>ゼンケイ</t>
    </rPh>
    <rPh sb="15" eb="17">
      <t>シャシン</t>
    </rPh>
    <rPh sb="18" eb="20">
      <t>テンプ</t>
    </rPh>
    <phoneticPr fontId="2"/>
  </si>
  <si>
    <r>
      <t>　この資料は、申請者がメーカー、販売店又は施工業者等に作成を依頼する書類ですが、申請者の事業ですので、必ずエビデンスの提供を受ける際に説明を受け、また、</t>
    </r>
    <r>
      <rPr>
        <b/>
        <u/>
        <sz val="12"/>
        <color theme="1"/>
        <rFont val="ＭＳ ゴシック"/>
        <family val="3"/>
        <charset val="128"/>
      </rPr>
      <t>申請者自身でも内容の確認や数値の検算などを行ってください。</t>
    </r>
    <phoneticPr fontId="2"/>
  </si>
  <si>
    <t>照明設備、空調設備の場合、別紙「照明設備の明細」又は「空調設備の明細」が既存設備・更新設備ともに作成されているか。</t>
    <rPh sb="0" eb="2">
      <t>ショウメイ</t>
    </rPh>
    <rPh sb="2" eb="4">
      <t>セツビ</t>
    </rPh>
    <rPh sb="5" eb="7">
      <t>クウチョウ</t>
    </rPh>
    <rPh sb="7" eb="9">
      <t>セツビ</t>
    </rPh>
    <rPh sb="10" eb="12">
      <t>バアイ</t>
    </rPh>
    <rPh sb="13" eb="15">
      <t>ベッシ</t>
    </rPh>
    <rPh sb="16" eb="20">
      <t>ショウメイセツビ</t>
    </rPh>
    <rPh sb="21" eb="23">
      <t>メイサイ</t>
    </rPh>
    <rPh sb="24" eb="25">
      <t>マタ</t>
    </rPh>
    <rPh sb="27" eb="31">
      <t>クウチョウセツビ</t>
    </rPh>
    <rPh sb="32" eb="34">
      <t>メイサイ</t>
    </rPh>
    <rPh sb="36" eb="40">
      <t>キゾンセツビ</t>
    </rPh>
    <rPh sb="41" eb="45">
      <t>コウシンセツビ</t>
    </rPh>
    <rPh sb="48" eb="50">
      <t>サクセイ</t>
    </rPh>
    <phoneticPr fontId="2"/>
  </si>
  <si>
    <t>一般的な価格と大きく乖離している見積金額ではないか。</t>
    <rPh sb="0" eb="3">
      <t>イッパンテキ</t>
    </rPh>
    <rPh sb="4" eb="6">
      <t>カカク</t>
    </rPh>
    <rPh sb="7" eb="8">
      <t>オオ</t>
    </rPh>
    <rPh sb="10" eb="12">
      <t>カイリ</t>
    </rPh>
    <rPh sb="16" eb="18">
      <t>ミツモリ</t>
    </rPh>
    <rPh sb="18" eb="20">
      <t>キンガク</t>
    </rPh>
    <phoneticPr fontId="2"/>
  </si>
  <si>
    <t>紙で提出する場合、印刷したものと撮影データの内容が同じになっているか。</t>
    <rPh sb="0" eb="1">
      <t>カミ</t>
    </rPh>
    <rPh sb="2" eb="4">
      <t>テイシュツ</t>
    </rPh>
    <rPh sb="6" eb="8">
      <t>バアイ</t>
    </rPh>
    <rPh sb="9" eb="11">
      <t>インサツ</t>
    </rPh>
    <rPh sb="16" eb="18">
      <t>サツエイ</t>
    </rPh>
    <phoneticPr fontId="2"/>
  </si>
  <si>
    <r>
      <t>更新しようとする設備等の</t>
    </r>
    <r>
      <rPr>
        <b/>
        <u/>
        <sz val="12"/>
        <color theme="1"/>
        <rFont val="ＭＳ ゴシック"/>
        <family val="3"/>
        <charset val="128"/>
      </rPr>
      <t>「品番」や「型番」</t>
    </r>
    <r>
      <rPr>
        <sz val="12"/>
        <color theme="1"/>
        <rFont val="ＭＳ ゴシック"/>
        <family val="3"/>
        <charset val="128"/>
      </rPr>
      <t>が確認できる鮮明な写真を添付しているか。</t>
    </r>
    <rPh sb="0" eb="2">
      <t>コウシン</t>
    </rPh>
    <rPh sb="8" eb="11">
      <t>セツビトウ</t>
    </rPh>
    <rPh sb="13" eb="15">
      <t>ヒンバン</t>
    </rPh>
    <rPh sb="18" eb="20">
      <t>カタバン</t>
    </rPh>
    <rPh sb="22" eb="24">
      <t>カクニン</t>
    </rPh>
    <rPh sb="27" eb="29">
      <t>センメイ</t>
    </rPh>
    <rPh sb="30" eb="32">
      <t>シャシン</t>
    </rPh>
    <rPh sb="33" eb="35">
      <t>テンプ</t>
    </rPh>
    <phoneticPr fontId="2"/>
  </si>
  <si>
    <t>（法人の場合）</t>
    <rPh sb="1" eb="3">
      <t>ホウジン</t>
    </rPh>
    <rPh sb="4" eb="6">
      <t>バアイ</t>
    </rPh>
    <phoneticPr fontId="2"/>
  </si>
  <si>
    <t>（個人の場合）</t>
    <rPh sb="1" eb="3">
      <t>コジン</t>
    </rPh>
    <rPh sb="4" eb="6">
      <t>バアイ</t>
    </rPh>
    <phoneticPr fontId="2"/>
  </si>
  <si>
    <t>【理由】</t>
    <phoneticPr fontId="2"/>
  </si>
  <si>
    <t>一般的な価格と大きく乖離している見積金額ではないか。</t>
    <rPh sb="0" eb="3">
      <t>イッパンテキ</t>
    </rPh>
    <rPh sb="4" eb="6">
      <t>カカク</t>
    </rPh>
    <rPh sb="7" eb="8">
      <t>オオ</t>
    </rPh>
    <rPh sb="10" eb="12">
      <t>カイリ</t>
    </rPh>
    <rPh sb="16" eb="20">
      <t>ミツモリキンガク</t>
    </rPh>
    <phoneticPr fontId="2"/>
  </si>
  <si>
    <t>第三者が見て、対象の更新等を行った設備等であると判断できるか。</t>
    <rPh sb="0" eb="3">
      <t>ダイ3シャ</t>
    </rPh>
    <rPh sb="4" eb="5">
      <t>ミ</t>
    </rPh>
    <rPh sb="7" eb="9">
      <t>タイショウ</t>
    </rPh>
    <rPh sb="10" eb="13">
      <t>コウシントウ</t>
    </rPh>
    <rPh sb="14" eb="15">
      <t>オコナ</t>
    </rPh>
    <rPh sb="17" eb="20">
      <t>セツビトウ</t>
    </rPh>
    <rPh sb="24" eb="26">
      <t>ハンダン</t>
    </rPh>
    <phoneticPr fontId="2"/>
  </si>
  <si>
    <t>※各報告書類等のチェックリストの必要箇所にチェック（☑）が入った状態で、報告書類と一緒に支援機関へ提出してください。</t>
    <rPh sb="1" eb="2">
      <t>カク</t>
    </rPh>
    <rPh sb="2" eb="4">
      <t>ホウコク</t>
    </rPh>
    <rPh sb="4" eb="6">
      <t>ショルイ</t>
    </rPh>
    <rPh sb="6" eb="7">
      <t>トウ</t>
    </rPh>
    <rPh sb="16" eb="20">
      <t>ヒツヨウカショ</t>
    </rPh>
    <rPh sb="29" eb="30">
      <t>ハイ</t>
    </rPh>
    <rPh sb="32" eb="34">
      <t>ジョウタイ</t>
    </rPh>
    <rPh sb="36" eb="38">
      <t>ホウコク</t>
    </rPh>
    <rPh sb="38" eb="40">
      <t>ショルイ</t>
    </rPh>
    <rPh sb="41" eb="43">
      <t>イッショ</t>
    </rPh>
    <rPh sb="44" eb="46">
      <t>シエン</t>
    </rPh>
    <rPh sb="46" eb="48">
      <t>キカン</t>
    </rPh>
    <rPh sb="49" eb="51">
      <t>テイシュツ</t>
    </rPh>
    <phoneticPr fontId="2"/>
  </si>
  <si>
    <t>※各申請書類のチェックリストの必要箇所にチェック（☑）が入った状態で支援機関へ提出してください。</t>
    <rPh sb="1" eb="6">
      <t>カクシンセイショルイ</t>
    </rPh>
    <rPh sb="15" eb="19">
      <t>ヒツヨウカショ</t>
    </rPh>
    <rPh sb="28" eb="29">
      <t>ハイ</t>
    </rPh>
    <rPh sb="31" eb="33">
      <t>ジョウタイ</t>
    </rPh>
    <rPh sb="34" eb="38">
      <t>シエンキカン</t>
    </rPh>
    <rPh sb="39" eb="41">
      <t>テイシュツ</t>
    </rPh>
    <phoneticPr fontId="2"/>
  </si>
  <si>
    <t>７．風俗営業等の規制及び業務の適正化等に関する法律（昭和23年法律第122号）第２条第１項第４号に規定する風俗営業及び同条第５項に規定する性風俗関連特殊営業を行う事業者でないこと。また、これらの営業の一部を受託する中小企業者等でないこと。</t>
    <rPh sb="45" eb="46">
      <t>ダイ</t>
    </rPh>
    <rPh sb="47" eb="48">
      <t>ゴウ</t>
    </rPh>
    <phoneticPr fontId="2"/>
  </si>
  <si>
    <t>10．補助金の交付の申請を行うに当たって、また、補助事業の実施期間内及び完了後において、暴力団排除に関する次のいずれにも該当しないこと。</t>
    <rPh sb="3" eb="6">
      <t>ホジョキン</t>
    </rPh>
    <rPh sb="7" eb="9">
      <t>コウフ</t>
    </rPh>
    <rPh sb="10" eb="12">
      <t>シンセイ</t>
    </rPh>
    <rPh sb="13" eb="14">
      <t>オコナ</t>
    </rPh>
    <rPh sb="16" eb="17">
      <t>ア</t>
    </rPh>
    <phoneticPr fontId="2"/>
  </si>
  <si>
    <t>合計</t>
    <rPh sb="0" eb="2">
      <t>ゴウケイ</t>
    </rPh>
    <phoneticPr fontId="2"/>
  </si>
  <si>
    <t>【A】
購入金額
（円：税抜）</t>
    <rPh sb="4" eb="6">
      <t>コウニュウ</t>
    </rPh>
    <rPh sb="6" eb="8">
      <t>キンガク</t>
    </rPh>
    <rPh sb="10" eb="11">
      <t>エン</t>
    </rPh>
    <rPh sb="12" eb="14">
      <t>ゼイヌキ</t>
    </rPh>
    <phoneticPr fontId="2"/>
  </si>
  <si>
    <t>【A－B】
補助対象経費
（円：税抜）</t>
    <rPh sb="6" eb="12">
      <t>ホジョタイショウケイヒ</t>
    </rPh>
    <rPh sb="14" eb="15">
      <t>エン</t>
    </rPh>
    <rPh sb="16" eb="18">
      <t>ゼイヌ</t>
    </rPh>
    <phoneticPr fontId="2"/>
  </si>
  <si>
    <t>既存設備等について</t>
    <rPh sb="0" eb="5">
      <t>キゾンセツビトウ</t>
    </rPh>
    <phoneticPr fontId="2"/>
  </si>
  <si>
    <t>行が不足する場合は、非表示行を再表示してから追記してください</t>
    <rPh sb="0" eb="1">
      <t>ギョウ</t>
    </rPh>
    <rPh sb="2" eb="4">
      <t>フソク</t>
    </rPh>
    <rPh sb="6" eb="8">
      <t>バアイ</t>
    </rPh>
    <rPh sb="10" eb="13">
      <t>ヒヒョウジ</t>
    </rPh>
    <rPh sb="13" eb="14">
      <t>ギョウ</t>
    </rPh>
    <rPh sb="15" eb="16">
      <t>サイ</t>
    </rPh>
    <rPh sb="16" eb="18">
      <t>ヒョウジ</t>
    </rPh>
    <rPh sb="22" eb="24">
      <t>ツイキ</t>
    </rPh>
    <phoneticPr fontId="2"/>
  </si>
  <si>
    <t>　　　  ただし、事業完了日までに金額を確定させたうえで、実績報告書においては必ず補助対象経費から控除してください。</t>
    <rPh sb="17" eb="19">
      <t>キンガク</t>
    </rPh>
    <rPh sb="20" eb="22">
      <t>カクテイ</t>
    </rPh>
    <rPh sb="33" eb="34">
      <t>ショ</t>
    </rPh>
    <phoneticPr fontId="2"/>
  </si>
  <si>
    <t>　　　  下取り価格等を想定していますが、処分するために費用が追加で発生する場合にはマイナスで入力してください。</t>
    <rPh sb="5" eb="7">
      <t>シタド</t>
    </rPh>
    <rPh sb="8" eb="11">
      <t>カカクトウ</t>
    </rPh>
    <rPh sb="12" eb="14">
      <t>ソウテイ</t>
    </rPh>
    <rPh sb="34" eb="36">
      <t>ハッセイ</t>
    </rPh>
    <phoneticPr fontId="2"/>
  </si>
  <si>
    <t>(※1)「年間削減額のエビデンス」から転記する</t>
    <phoneticPr fontId="2"/>
  </si>
  <si>
    <t>光熱費・燃料費
年間削減額
（※1）</t>
    <rPh sb="0" eb="3">
      <t>コウネツヒ</t>
    </rPh>
    <rPh sb="4" eb="7">
      <t>ネンリョウヒ</t>
    </rPh>
    <rPh sb="8" eb="10">
      <t>ネンカン</t>
    </rPh>
    <rPh sb="10" eb="13">
      <t>サクゲンガク</t>
    </rPh>
    <phoneticPr fontId="2"/>
  </si>
  <si>
    <t>使用状況（※3）</t>
    <rPh sb="0" eb="2">
      <t>シヨウ</t>
    </rPh>
    <rPh sb="2" eb="4">
      <t>ジョウキョウ</t>
    </rPh>
    <phoneticPr fontId="2"/>
  </si>
  <si>
    <t>【B】
既存設備の
引取予定価格
（円：税抜）
（※2）</t>
    <rPh sb="4" eb="8">
      <t>キソンセツビ</t>
    </rPh>
    <rPh sb="10" eb="11">
      <t>ヒ</t>
    </rPh>
    <rPh sb="11" eb="12">
      <t>ト</t>
    </rPh>
    <rPh sb="12" eb="14">
      <t>ヨテイ</t>
    </rPh>
    <rPh sb="14" eb="16">
      <t>カカク</t>
    </rPh>
    <rPh sb="18" eb="19">
      <t>エン</t>
    </rPh>
    <rPh sb="20" eb="22">
      <t>ゼ</t>
    </rPh>
    <phoneticPr fontId="2"/>
  </si>
  <si>
    <t>（※2）見込金額で構いません。また、申請時点で不明な場合は記載しなくても構いません。</t>
    <rPh sb="4" eb="8">
      <t>ミコミキンガク</t>
    </rPh>
    <rPh sb="9" eb="10">
      <t>カマ</t>
    </rPh>
    <rPh sb="29" eb="31">
      <t>キサイ</t>
    </rPh>
    <rPh sb="36" eb="37">
      <t>カマ</t>
    </rPh>
    <phoneticPr fontId="2"/>
  </si>
  <si>
    <t>申請者</t>
    <rPh sb="0" eb="3">
      <t>シンセイシャ</t>
    </rPh>
    <phoneticPr fontId="2"/>
  </si>
  <si>
    <t>-</t>
    <phoneticPr fontId="2"/>
  </si>
  <si>
    <t>令和４年度、５年度、６年度又は７年度の飲食・商業・サービス業等エネルギーコスト削減対策緊急支援事業補助金の交付を受けた中小企業等でないか。</t>
    <rPh sb="0" eb="2">
      <t>レイワ</t>
    </rPh>
    <rPh sb="3" eb="5">
      <t>ネンド</t>
    </rPh>
    <rPh sb="7" eb="9">
      <t>ネンド</t>
    </rPh>
    <rPh sb="11" eb="13">
      <t>ネンド</t>
    </rPh>
    <rPh sb="13" eb="14">
      <t>マタ</t>
    </rPh>
    <rPh sb="16" eb="18">
      <t>ネンド</t>
    </rPh>
    <rPh sb="19" eb="21">
      <t>インショク</t>
    </rPh>
    <rPh sb="22" eb="24">
      <t>ショウギョウ</t>
    </rPh>
    <rPh sb="29" eb="31">
      <t>ギョウトウ</t>
    </rPh>
    <rPh sb="39" eb="43">
      <t>サクゲンタイサク</t>
    </rPh>
    <rPh sb="43" eb="49">
      <t>キンキュウシエンジギョウ</t>
    </rPh>
    <rPh sb="49" eb="52">
      <t>ホジョキン</t>
    </rPh>
    <rPh sb="53" eb="55">
      <t>コウフ</t>
    </rPh>
    <rPh sb="56" eb="57">
      <t>ウ</t>
    </rPh>
    <rPh sb="59" eb="64">
      <t>チュウショウキギョウトウ</t>
    </rPh>
    <phoneticPr fontId="2"/>
  </si>
  <si>
    <r>
      <t>利用の手引き及び実績報告時チェックリストを確認して、事業完了後の</t>
    </r>
    <r>
      <rPr>
        <b/>
        <u/>
        <sz val="12"/>
        <color theme="1"/>
        <rFont val="ＭＳ ゴシック"/>
        <family val="3"/>
        <charset val="128"/>
      </rPr>
      <t>実績報告に必要な書類や支払方法等の留意点</t>
    </r>
    <r>
      <rPr>
        <sz val="12"/>
        <color theme="1"/>
        <rFont val="ＭＳ ゴシック"/>
        <family val="3"/>
        <charset val="128"/>
      </rPr>
      <t>について理解しているか。</t>
    </r>
    <rPh sb="0" eb="2">
      <t>リヨウ</t>
    </rPh>
    <rPh sb="3" eb="5">
      <t>テビ</t>
    </rPh>
    <rPh sb="6" eb="7">
      <t>オヨ</t>
    </rPh>
    <rPh sb="8" eb="12">
      <t>ジッセキホウコク</t>
    </rPh>
    <rPh sb="12" eb="13">
      <t>ジ</t>
    </rPh>
    <rPh sb="21" eb="23">
      <t>カクニン</t>
    </rPh>
    <rPh sb="26" eb="31">
      <t>ジギョウカンリョウゴ</t>
    </rPh>
    <rPh sb="32" eb="36">
      <t>ジッセキホウコク</t>
    </rPh>
    <rPh sb="37" eb="39">
      <t>ヒツヨウ</t>
    </rPh>
    <rPh sb="40" eb="42">
      <t>ショルイ</t>
    </rPh>
    <rPh sb="43" eb="48">
      <t>シハライホウホウトウ</t>
    </rPh>
    <rPh sb="49" eb="52">
      <t>リュウイテン</t>
    </rPh>
    <rPh sb="56" eb="58">
      <t>リカイ</t>
    </rPh>
    <phoneticPr fontId="2"/>
  </si>
  <si>
    <t>引き取り価格（収入や値引き）がある場合、補助対象経費から控除しているか。</t>
    <rPh sb="0" eb="1">
      <t>ヒ</t>
    </rPh>
    <rPh sb="2" eb="3">
      <t>ト</t>
    </rPh>
    <rPh sb="4" eb="6">
      <t>カカク</t>
    </rPh>
    <rPh sb="7" eb="9">
      <t>シュウニュウ</t>
    </rPh>
    <rPh sb="10" eb="12">
      <t>ネビ</t>
    </rPh>
    <rPh sb="17" eb="19">
      <t>バアイ</t>
    </rPh>
    <rPh sb="20" eb="26">
      <t>ホジョタイショウケイヒ</t>
    </rPh>
    <rPh sb="28" eb="30">
      <t>コウジョ</t>
    </rPh>
    <phoneticPr fontId="2"/>
  </si>
  <si>
    <t>「照明設備等」で、○○室などの単位で既存の照明より消費電力が非効率となっていることはないか。（区分単位で削減されているか。）</t>
    <rPh sb="47" eb="49">
      <t>クブン</t>
    </rPh>
    <rPh sb="49" eb="51">
      <t>タンイ</t>
    </rPh>
    <rPh sb="52" eb="54">
      <t>サクゲン</t>
    </rPh>
    <phoneticPr fontId="2"/>
  </si>
  <si>
    <t>【B】
既存設備の
引取価格
（円：税抜）</t>
    <rPh sb="4" eb="8">
      <t>キソンセツビ</t>
    </rPh>
    <rPh sb="10" eb="11">
      <t>ヒ</t>
    </rPh>
    <rPh sb="11" eb="12">
      <t>ト</t>
    </rPh>
    <rPh sb="12" eb="14">
      <t>カカク</t>
    </rPh>
    <rPh sb="16" eb="17">
      <t>エン</t>
    </rPh>
    <rPh sb="18" eb="20">
      <t>ゼ</t>
    </rPh>
    <phoneticPr fontId="2"/>
  </si>
  <si>
    <t>合計</t>
    <rPh sb="0" eb="2">
      <t>ゴウケイ</t>
    </rPh>
    <phoneticPr fontId="2"/>
  </si>
  <si>
    <r>
      <t>（※3）</t>
    </r>
    <r>
      <rPr>
        <u/>
        <sz val="11"/>
        <color theme="1"/>
        <rFont val="Yu Gothic"/>
        <family val="3"/>
        <charset val="128"/>
        <scheme val="minor"/>
      </rPr>
      <t>申請時点で使用している</t>
    </r>
    <r>
      <rPr>
        <sz val="11"/>
        <color theme="1"/>
        <rFont val="Yu Gothic"/>
        <family val="2"/>
        <scheme val="minor"/>
      </rPr>
      <t>設備等の更新が補助対象です。必ず現在の使用状況（使用している：○／使用していない：×）を入力してください。なお、新規導入の場合は「○」を入力してください。</t>
    </r>
    <rPh sb="4" eb="6">
      <t>シンセイ</t>
    </rPh>
    <rPh sb="6" eb="8">
      <t>ジテン</t>
    </rPh>
    <rPh sb="9" eb="11">
      <t>シヨウ</t>
    </rPh>
    <rPh sb="15" eb="17">
      <t>セツビ</t>
    </rPh>
    <rPh sb="17" eb="18">
      <t>トウ</t>
    </rPh>
    <rPh sb="19" eb="21">
      <t>コウシン</t>
    </rPh>
    <rPh sb="22" eb="26">
      <t>ホジョタイショウ</t>
    </rPh>
    <rPh sb="29" eb="30">
      <t>カナラ</t>
    </rPh>
    <rPh sb="31" eb="33">
      <t>ゲンザイ</t>
    </rPh>
    <rPh sb="34" eb="38">
      <t>シヨウジョウキョウ</t>
    </rPh>
    <rPh sb="39" eb="41">
      <t>シヨウ</t>
    </rPh>
    <rPh sb="48" eb="50">
      <t>シヨウ</t>
    </rPh>
    <rPh sb="59" eb="61">
      <t>ニュウリョク</t>
    </rPh>
    <rPh sb="71" eb="75">
      <t>シンキドウニュウ</t>
    </rPh>
    <rPh sb="76" eb="78">
      <t>バアイ</t>
    </rPh>
    <rPh sb="83" eb="85">
      <t>ニュウリョク</t>
    </rPh>
    <phoneticPr fontId="2"/>
  </si>
  <si>
    <t>-</t>
  </si>
  <si>
    <t>-</t>
    <phoneticPr fontId="2"/>
  </si>
  <si>
    <t>「既存設備等について」の「使用状況」に「○」が入力されているか。</t>
    <rPh sb="13" eb="17">
      <t>シヨウジョウキョウ</t>
    </rPh>
    <rPh sb="23" eb="25">
      <t>ニュウリョク</t>
    </rPh>
    <phoneticPr fontId="2"/>
  </si>
  <si>
    <t>現金による窓口振込ではないか。（現金出納帳を備えていない場合、銀行窓口での現金による払い込みは認められません。）</t>
    <rPh sb="0" eb="2">
      <t>ゲンキン</t>
    </rPh>
    <rPh sb="5" eb="7">
      <t>マドグチ</t>
    </rPh>
    <rPh sb="7" eb="9">
      <t>フリコミ</t>
    </rPh>
    <rPh sb="16" eb="21">
      <t>ゲンキンスイトウチョウ</t>
    </rPh>
    <rPh sb="22" eb="23">
      <t>ソナ</t>
    </rPh>
    <rPh sb="28" eb="30">
      <t>バアイ</t>
    </rPh>
    <rPh sb="31" eb="33">
      <t>ギンコウ</t>
    </rPh>
    <rPh sb="37" eb="39">
      <t>ゲンキン</t>
    </rPh>
    <rPh sb="42" eb="43">
      <t>ハラ</t>
    </rPh>
    <rPh sb="44" eb="45">
      <t>コ</t>
    </rPh>
    <rPh sb="47" eb="48">
      <t>ミト</t>
    </rPh>
    <phoneticPr fontId="2"/>
  </si>
  <si>
    <t>規格が異なる取得財産であって、附帯工事費が共通する場合は、附帯工事費を案文しているか。</t>
    <rPh sb="0" eb="2">
      <t>キカク</t>
    </rPh>
    <rPh sb="3" eb="4">
      <t>コト</t>
    </rPh>
    <rPh sb="6" eb="10">
      <t>シュトクザイサン</t>
    </rPh>
    <rPh sb="15" eb="20">
      <t>フタイコウジヒ</t>
    </rPh>
    <rPh sb="21" eb="23">
      <t>キョウツウ</t>
    </rPh>
    <rPh sb="25" eb="27">
      <t>バアイ</t>
    </rPh>
    <rPh sb="29" eb="34">
      <t>フタイコウジヒ</t>
    </rPh>
    <rPh sb="35" eb="37">
      <t>アンブン</t>
    </rPh>
    <phoneticPr fontId="2"/>
  </si>
  <si>
    <t>通帳の引き落としが確認できる部分の写しは添付されているか。</t>
    <rPh sb="0" eb="2">
      <t>ツウチョウ</t>
    </rPh>
    <rPh sb="3" eb="4">
      <t>ヒ</t>
    </rPh>
    <rPh sb="5" eb="6">
      <t>オ</t>
    </rPh>
    <rPh sb="9" eb="11">
      <t>カクニン</t>
    </rPh>
    <rPh sb="14" eb="16">
      <t>ブブン</t>
    </rPh>
    <rPh sb="17" eb="18">
      <t>ウツ</t>
    </rPh>
    <rPh sb="20" eb="22">
      <t>テンプ</t>
    </rPh>
    <phoneticPr fontId="2"/>
  </si>
  <si>
    <t>事業期間内に引き落としが完了しているか。</t>
    <phoneticPr fontId="2"/>
  </si>
  <si>
    <t>実績報告時のチェックリスト</t>
    <rPh sb="0" eb="2">
      <t>ジッセキ</t>
    </rPh>
    <rPh sb="2" eb="4">
      <t>ホウコク</t>
    </rPh>
    <rPh sb="4" eb="5">
      <t>ジ</t>
    </rPh>
    <phoneticPr fontId="2"/>
  </si>
  <si>
    <t>実績報告時の整理表</t>
    <rPh sb="0" eb="2">
      <t>ジッセキ</t>
    </rPh>
    <rPh sb="2" eb="4">
      <t>ホウコク</t>
    </rPh>
    <rPh sb="4" eb="5">
      <t>ジ</t>
    </rPh>
    <rPh sb="6" eb="9">
      <t>セイリヒョウ</t>
    </rPh>
    <phoneticPr fontId="2"/>
  </si>
  <si>
    <t>※整理表の必要箇所にチェック（☑）が入った状態で、報告書類と一緒に支援機関へ提出してください。</t>
    <rPh sb="1" eb="4">
      <t>セイリヒョウ</t>
    </rPh>
    <rPh sb="5" eb="9">
      <t>ヒツヨウカショ</t>
    </rPh>
    <rPh sb="18" eb="19">
      <t>ハイ</t>
    </rPh>
    <rPh sb="21" eb="23">
      <t>ジョウタイ</t>
    </rPh>
    <rPh sb="25" eb="27">
      <t>ホウコク</t>
    </rPh>
    <rPh sb="27" eb="29">
      <t>ショルイ</t>
    </rPh>
    <rPh sb="30" eb="32">
      <t>イッショ</t>
    </rPh>
    <rPh sb="33" eb="35">
      <t>シエン</t>
    </rPh>
    <rPh sb="35" eb="37">
      <t>キカン</t>
    </rPh>
    <rPh sb="38" eb="40">
      <t>テイシュツ</t>
    </rPh>
    <phoneticPr fontId="2"/>
  </si>
  <si>
    <t>【証拠書類】整理表</t>
    <rPh sb="1" eb="5">
      <t>ショウコショルイ</t>
    </rPh>
    <rPh sb="6" eb="9">
      <t>セイリヒョウ</t>
    </rPh>
    <phoneticPr fontId="2"/>
  </si>
  <si>
    <r>
      <t>　このチェックリストは、</t>
    </r>
    <r>
      <rPr>
        <u/>
        <sz val="12"/>
        <color rgb="FFFF0000"/>
        <rFont val="ＭＳ ゴシック"/>
        <family val="3"/>
        <charset val="128"/>
      </rPr>
      <t>契約の単位ごとに作成し、</t>
    </r>
    <r>
      <rPr>
        <sz val="12"/>
        <rFont val="ＭＳ ゴシック"/>
        <family val="3"/>
        <charset val="128"/>
      </rPr>
      <t>整理表ごとにチェックリスト及び証拠書類を添付してください。</t>
    </r>
    <rPh sb="12" eb="14">
      <t>ケイヤク</t>
    </rPh>
    <rPh sb="15" eb="17">
      <t>タンイ</t>
    </rPh>
    <rPh sb="20" eb="22">
      <t>サクセイ</t>
    </rPh>
    <rPh sb="24" eb="27">
      <t>セイリヒョウ</t>
    </rPh>
    <rPh sb="37" eb="38">
      <t>オヨ</t>
    </rPh>
    <rPh sb="39" eb="43">
      <t>ショウコショルイ</t>
    </rPh>
    <rPh sb="44" eb="46">
      <t>テンプ</t>
    </rPh>
    <phoneticPr fontId="2"/>
  </si>
  <si>
    <t>①　補助金実績報告書（様式第８号）</t>
    <rPh sb="2" eb="7">
      <t>ホジョキンジッセキ</t>
    </rPh>
    <rPh sb="7" eb="10">
      <t>ホウコクショ</t>
    </rPh>
    <rPh sb="11" eb="13">
      <t>ヨウシキ</t>
    </rPh>
    <rPh sb="13" eb="14">
      <t>ダイ</t>
    </rPh>
    <rPh sb="15" eb="16">
      <t>ゴウ</t>
    </rPh>
    <phoneticPr fontId="2"/>
  </si>
  <si>
    <t>報告書類と提出媒体</t>
    <rPh sb="0" eb="4">
      <t>ホウコクショルイ</t>
    </rPh>
    <rPh sb="5" eb="7">
      <t>テイシュツ</t>
    </rPh>
    <rPh sb="7" eb="9">
      <t>バイタイ</t>
    </rPh>
    <phoneticPr fontId="2"/>
  </si>
  <si>
    <t>②　実績報告①　事業概要</t>
    <rPh sb="2" eb="6">
      <t>ジッセキホウコク</t>
    </rPh>
    <rPh sb="8" eb="12">
      <t>ジギョウガイヨウ</t>
    </rPh>
    <phoneticPr fontId="2"/>
  </si>
  <si>
    <t>③　直近の決算等におけるエネルギーコストの状況の明細書</t>
    <rPh sb="2" eb="4">
      <t>チョッキン</t>
    </rPh>
    <rPh sb="5" eb="8">
      <t>ケッサントウ</t>
    </rPh>
    <rPh sb="21" eb="23">
      <t>ジョウキョウ</t>
    </rPh>
    <rPh sb="24" eb="27">
      <t>メイサイショ</t>
    </rPh>
    <phoneticPr fontId="2"/>
  </si>
  <si>
    <t>⑥　対象設備の光熱費・燃料費の年間削減額のエビデンス（必要な場合のみ）</t>
    <rPh sb="2" eb="6">
      <t>タイショウセツビ</t>
    </rPh>
    <rPh sb="7" eb="10">
      <t>コウネツヒ</t>
    </rPh>
    <rPh sb="11" eb="14">
      <t>ネンリョウヒ</t>
    </rPh>
    <rPh sb="15" eb="20">
      <t>ネンカンサクゲンガク</t>
    </rPh>
    <rPh sb="27" eb="29">
      <t>ヒツヨウ</t>
    </rPh>
    <rPh sb="30" eb="32">
      <t>バアイ</t>
    </rPh>
    <phoneticPr fontId="2"/>
  </si>
  <si>
    <t>⑦　見積依頼書等の写し</t>
    <rPh sb="2" eb="8">
      <t>ミツモリイライショトウ</t>
    </rPh>
    <rPh sb="9" eb="10">
      <t>ウツ</t>
    </rPh>
    <phoneticPr fontId="2"/>
  </si>
  <si>
    <t>⑧　見積書等の写し（納期の記載が必要）</t>
    <rPh sb="2" eb="6">
      <t>ミツモリショトウ</t>
    </rPh>
    <rPh sb="7" eb="8">
      <t>ウツ</t>
    </rPh>
    <rPh sb="10" eb="12">
      <t>ノウキ</t>
    </rPh>
    <rPh sb="13" eb="15">
      <t>キサイ</t>
    </rPh>
    <rPh sb="16" eb="18">
      <t>ヒツヨウ</t>
    </rPh>
    <phoneticPr fontId="2"/>
  </si>
  <si>
    <t>⑨　発注書等の写し</t>
    <rPh sb="2" eb="6">
      <t>ハッチュウショトウ</t>
    </rPh>
    <rPh sb="7" eb="8">
      <t>ウツ</t>
    </rPh>
    <phoneticPr fontId="2"/>
  </si>
  <si>
    <t>⑩　納品書等及び検収調書の写し</t>
    <rPh sb="2" eb="6">
      <t>ノウヒンショトウ</t>
    </rPh>
    <rPh sb="6" eb="7">
      <t>オヨ</t>
    </rPh>
    <rPh sb="8" eb="12">
      <t>ケンシュウチョウショ</t>
    </rPh>
    <rPh sb="13" eb="14">
      <t>ウツ</t>
    </rPh>
    <phoneticPr fontId="2"/>
  </si>
  <si>
    <t>⑪　事業に使用する許認可等の写し（必要な場合のみ）</t>
    <rPh sb="2" eb="4">
      <t>ジギョウ</t>
    </rPh>
    <rPh sb="5" eb="7">
      <t>シヨウ</t>
    </rPh>
    <rPh sb="9" eb="13">
      <t>キョニンカトウ</t>
    </rPh>
    <rPh sb="14" eb="15">
      <t>ウツ</t>
    </rPh>
    <rPh sb="17" eb="19">
      <t>ヒツヨウ</t>
    </rPh>
    <rPh sb="20" eb="22">
      <t>バアイ</t>
    </rPh>
    <phoneticPr fontId="2"/>
  </si>
  <si>
    <t>⑫　購入した設備等の写真</t>
    <rPh sb="2" eb="4">
      <t>コウニュウ</t>
    </rPh>
    <rPh sb="6" eb="9">
      <t>セツビトウ</t>
    </rPh>
    <rPh sb="10" eb="12">
      <t>シャシン</t>
    </rPh>
    <phoneticPr fontId="2"/>
  </si>
  <si>
    <t>⑬　既存設備等を廃棄したことがわかる書類</t>
    <rPh sb="2" eb="7">
      <t>キゾンセツビトウ</t>
    </rPh>
    <rPh sb="8" eb="10">
      <t>ハイキ</t>
    </rPh>
    <rPh sb="18" eb="20">
      <t>ショルイ</t>
    </rPh>
    <phoneticPr fontId="2"/>
  </si>
  <si>
    <t>⑭　請求書の写し</t>
    <rPh sb="2" eb="5">
      <t>セイキュウショ</t>
    </rPh>
    <rPh sb="6" eb="7">
      <t>ウツ</t>
    </rPh>
    <phoneticPr fontId="2"/>
  </si>
  <si>
    <t>⑮　支払いが確認できる書類の写し</t>
    <rPh sb="2" eb="4">
      <t>シハラ</t>
    </rPh>
    <rPh sb="6" eb="8">
      <t>カクニン</t>
    </rPh>
    <rPh sb="11" eb="13">
      <t>ショルイ</t>
    </rPh>
    <rPh sb="14" eb="15">
      <t>ウツ</t>
    </rPh>
    <phoneticPr fontId="2"/>
  </si>
  <si>
    <t>⑯　取得財産等管理台帳の写し</t>
    <rPh sb="2" eb="7">
      <t>シュトクザイサントウ</t>
    </rPh>
    <rPh sb="7" eb="11">
      <t>カンリダイチョウ</t>
    </rPh>
    <rPh sb="12" eb="13">
      <t>ウツ</t>
    </rPh>
    <phoneticPr fontId="2"/>
  </si>
  <si>
    <t>交付申請時のチェックリスト</t>
    <rPh sb="0" eb="5">
      <t>コウフシンセイジ</t>
    </rPh>
    <phoneticPr fontId="2"/>
  </si>
  <si>
    <r>
      <t>設備等の更新のための補助金であり、事業期間内に</t>
    </r>
    <r>
      <rPr>
        <b/>
        <u/>
        <sz val="12"/>
        <color theme="1"/>
        <rFont val="ＭＳ ゴシック"/>
        <family val="3"/>
        <charset val="128"/>
      </rPr>
      <t>既存設備の廃棄（又は売却）が必要</t>
    </r>
    <r>
      <rPr>
        <sz val="12"/>
        <color theme="1"/>
        <rFont val="ＭＳ ゴシック"/>
        <family val="3"/>
        <charset val="128"/>
      </rPr>
      <t>であることを理解しているか。</t>
    </r>
    <rPh sb="0" eb="3">
      <t>セツビトウ</t>
    </rPh>
    <rPh sb="4" eb="6">
      <t>コウシン</t>
    </rPh>
    <rPh sb="10" eb="13">
      <t>ホジョキン</t>
    </rPh>
    <rPh sb="17" eb="22">
      <t>ジギョウキカンナイ</t>
    </rPh>
    <rPh sb="23" eb="27">
      <t>キソンセツビ</t>
    </rPh>
    <rPh sb="28" eb="30">
      <t>ハイキ</t>
    </rPh>
    <rPh sb="31" eb="32">
      <t>マタ</t>
    </rPh>
    <rPh sb="33" eb="35">
      <t>バイキャク</t>
    </rPh>
    <rPh sb="37" eb="39">
      <t>ヒツヨウ</t>
    </rPh>
    <rPh sb="45" eb="47">
      <t>リカイ</t>
    </rPh>
    <phoneticPr fontId="2"/>
  </si>
  <si>
    <t>「コロナ関連融資利用」の有無に間違いはないか。
（借り換え融資の場合、支援機関又は金融機関の確認書を取得しているか。）</t>
    <rPh sb="4" eb="6">
      <t>カンレン</t>
    </rPh>
    <rPh sb="6" eb="10">
      <t>ユウシリヨウ</t>
    </rPh>
    <rPh sb="12" eb="14">
      <t>ウム</t>
    </rPh>
    <rPh sb="15" eb="17">
      <t>マチガ</t>
    </rPh>
    <rPh sb="25" eb="26">
      <t>カ</t>
    </rPh>
    <rPh sb="27" eb="28">
      <t>カ</t>
    </rPh>
    <rPh sb="29" eb="31">
      <t>ユウシ</t>
    </rPh>
    <rPh sb="32" eb="34">
      <t>バアイ</t>
    </rPh>
    <rPh sb="35" eb="39">
      <t>シエンキカン</t>
    </rPh>
    <rPh sb="39" eb="40">
      <t>マタ</t>
    </rPh>
    <rPh sb="41" eb="45">
      <t>キンユウキカン</t>
    </rPh>
    <rPh sb="46" eb="49">
      <t>カクニンショ</t>
    </rPh>
    <rPh sb="50" eb="52">
      <t>シュトク</t>
    </rPh>
    <phoneticPr fontId="2"/>
  </si>
  <si>
    <t>廃棄（又は売却）方法</t>
    <rPh sb="0" eb="2">
      <t>ハイキ</t>
    </rPh>
    <rPh sb="3" eb="4">
      <t>マタ</t>
    </rPh>
    <rPh sb="5" eb="7">
      <t>バイキャク</t>
    </rPh>
    <rPh sb="8" eb="10">
      <t>ホウホウ</t>
    </rPh>
    <phoneticPr fontId="2"/>
  </si>
  <si>
    <t>「既存設備等について」の「廃棄（又は売却）方法」が「その他」の場合、「■「既存設備等について」の「廃棄（又は売却）方法」が、「その他」の場合は、具体的な廃棄方法を記載」に記載があるか。</t>
    <rPh sb="16" eb="17">
      <t>マタ</t>
    </rPh>
    <rPh sb="18" eb="20">
      <t>バイキャク</t>
    </rPh>
    <phoneticPr fontId="2"/>
  </si>
  <si>
    <t>■「既存設備等について」の「廃棄（又は売却）方法」が、「その他」の場合は、具体的な廃棄方法を記載してください。</t>
    <rPh sb="2" eb="4">
      <t>キソン</t>
    </rPh>
    <rPh sb="4" eb="6">
      <t>セツビ</t>
    </rPh>
    <rPh sb="6" eb="7">
      <t>トウ</t>
    </rPh>
    <rPh sb="14" eb="16">
      <t>ハイキ</t>
    </rPh>
    <rPh sb="22" eb="24">
      <t>ホウホウ</t>
    </rPh>
    <rPh sb="30" eb="31">
      <t>タ</t>
    </rPh>
    <rPh sb="33" eb="35">
      <t>バアイ</t>
    </rPh>
    <rPh sb="37" eb="40">
      <t>グタイテキ</t>
    </rPh>
    <rPh sb="41" eb="45">
      <t>ハイキホウホウ</t>
    </rPh>
    <rPh sb="46" eb="48">
      <t>キサイ</t>
    </rPh>
    <phoneticPr fontId="2"/>
  </si>
  <si>
    <t>■既存設備等の廃棄（又は売却）方法が、「その他」の場合は、具体的な廃棄（又は売却）方法を記載してください。</t>
    <rPh sb="1" eb="6">
      <t>キゾンセツビトウ</t>
    </rPh>
    <rPh sb="7" eb="9">
      <t>ハイキ</t>
    </rPh>
    <rPh sb="10" eb="11">
      <t>マタ</t>
    </rPh>
    <rPh sb="12" eb="14">
      <t>バイキャク</t>
    </rPh>
    <rPh sb="15" eb="17">
      <t>ホウホウ</t>
    </rPh>
    <rPh sb="22" eb="23">
      <t>タ</t>
    </rPh>
    <rPh sb="25" eb="27">
      <t>バアイ</t>
    </rPh>
    <rPh sb="29" eb="32">
      <t>グタイテキ</t>
    </rPh>
    <rPh sb="33" eb="35">
      <t>ハイキ</t>
    </rPh>
    <rPh sb="36" eb="37">
      <t>マタ</t>
    </rPh>
    <rPh sb="38" eb="40">
      <t>バイキャク</t>
    </rPh>
    <rPh sb="41" eb="43">
      <t>ホウホウ</t>
    </rPh>
    <rPh sb="44" eb="46">
      <t>キサイ</t>
    </rPh>
    <phoneticPr fontId="2"/>
  </si>
  <si>
    <t>※施工業者等の確認を要する項目があります。必ず施工業者等に依頼してチェック（☑）を入れてもらってください。</t>
    <rPh sb="5" eb="6">
      <t>トウ</t>
    </rPh>
    <rPh sb="7" eb="9">
      <t>カクニン</t>
    </rPh>
    <rPh sb="10" eb="11">
      <t>ヨウ</t>
    </rPh>
    <rPh sb="13" eb="15">
      <t>コウモク</t>
    </rPh>
    <rPh sb="21" eb="22">
      <t>カナラ</t>
    </rPh>
    <rPh sb="27" eb="28">
      <t>トウ</t>
    </rPh>
    <rPh sb="29" eb="31">
      <t>イライ</t>
    </rPh>
    <rPh sb="41" eb="42">
      <t>イ</t>
    </rPh>
    <phoneticPr fontId="2"/>
  </si>
  <si>
    <t>施工業者</t>
    <phoneticPr fontId="2"/>
  </si>
  <si>
    <t>施工業者以外のルートで廃棄した場合には、申請者チェック（☑）のみ</t>
    <rPh sb="4" eb="6">
      <t>イガイ</t>
    </rPh>
    <rPh sb="11" eb="13">
      <t>ハイキ</t>
    </rPh>
    <rPh sb="15" eb="17">
      <t>バアイ</t>
    </rPh>
    <rPh sb="20" eb="23">
      <t>シンセイシャ</t>
    </rPh>
    <phoneticPr fontId="2"/>
  </si>
  <si>
    <r>
      <t>設備等を設置しようとする</t>
    </r>
    <r>
      <rPr>
        <b/>
        <u/>
        <sz val="12"/>
        <color theme="1"/>
        <rFont val="ＭＳ ゴシック"/>
        <family val="3"/>
        <charset val="128"/>
      </rPr>
      <t>場所</t>
    </r>
    <r>
      <rPr>
        <sz val="12"/>
        <color theme="1"/>
        <rFont val="ＭＳ ゴシック"/>
        <family val="3"/>
        <charset val="128"/>
      </rPr>
      <t>の全景の写真を添付しているか。（車両・重機・船舶等の設備を除く）</t>
    </r>
    <rPh sb="0" eb="3">
      <t>セツビトウ</t>
    </rPh>
    <rPh sb="4" eb="6">
      <t>セッチ</t>
    </rPh>
    <rPh sb="12" eb="14">
      <t>バショ</t>
    </rPh>
    <rPh sb="15" eb="17">
      <t>ゼンケイ</t>
    </rPh>
    <rPh sb="18" eb="20">
      <t>シャシン</t>
    </rPh>
    <rPh sb="21" eb="23">
      <t>テンプ</t>
    </rPh>
    <rPh sb="30" eb="32">
      <t>シャリョウ</t>
    </rPh>
    <rPh sb="33" eb="35">
      <t>ジュウキ</t>
    </rPh>
    <rPh sb="36" eb="38">
      <t>センパク</t>
    </rPh>
    <rPh sb="38" eb="39">
      <t>トウ</t>
    </rPh>
    <rPh sb="40" eb="42">
      <t>セツビ</t>
    </rPh>
    <rPh sb="43" eb="44">
      <t>ノゾ</t>
    </rPh>
    <phoneticPr fontId="2"/>
  </si>
  <si>
    <t>「既存設備等について」の「廃棄（又は売却）方法」に間違いはないか。</t>
    <rPh sb="16" eb="17">
      <t>マタ</t>
    </rPh>
    <rPh sb="18" eb="20">
      <t>バイキャク</t>
    </rPh>
    <phoneticPr fontId="2"/>
  </si>
  <si>
    <t>既存設備の廃棄（又は売却）について、見積書に記載があるか。（別に廃棄（又は売却）を行う場合を除く）</t>
    <rPh sb="0" eb="4">
      <t>キソンセツビ</t>
    </rPh>
    <rPh sb="5" eb="7">
      <t>ハイキ</t>
    </rPh>
    <rPh sb="18" eb="21">
      <t>ミツモリショ</t>
    </rPh>
    <rPh sb="22" eb="24">
      <t>キサイ</t>
    </rPh>
    <phoneticPr fontId="2"/>
  </si>
  <si>
    <t>商品名・品番・型番の記載があるか。</t>
    <rPh sb="0" eb="3">
      <t>ショウヒンメイ</t>
    </rPh>
    <rPh sb="7" eb="9">
      <t>カタバン</t>
    </rPh>
    <rPh sb="10" eb="12">
      <t>キサイ</t>
    </rPh>
    <phoneticPr fontId="2"/>
  </si>
  <si>
    <t>商品名・品番・型番が【⑥対象設備の光熱費・燃料費の年間削減額のエビデンス】と一致しているか。</t>
    <phoneticPr fontId="2"/>
  </si>
  <si>
    <t>既存設備の廃棄（又は売却）について記載されているか。（別に廃棄（又は売却）を行う場合を除く）</t>
    <rPh sb="0" eb="4">
      <t>キソンセツビ</t>
    </rPh>
    <rPh sb="5" eb="7">
      <t>ハイキ</t>
    </rPh>
    <rPh sb="17" eb="19">
      <t>キサイ</t>
    </rPh>
    <rPh sb="32" eb="33">
      <t>マタ</t>
    </rPh>
    <rPh sb="34" eb="36">
      <t>バイキャク</t>
    </rPh>
    <phoneticPr fontId="2"/>
  </si>
  <si>
    <t>※　交付申請額の根拠となる安価な方の見積書等のみに記載がある場合でも可</t>
    <rPh sb="30" eb="32">
      <t>バアイ</t>
    </rPh>
    <phoneticPr fontId="2"/>
  </si>
  <si>
    <t>※　具体的な日付以外にも発注後■か月以内といった記載でも可。
　　その場合、事業計画③には、発注予定日から逆算した、
　　令和7年12月26日（金）までの具体的な日付を記載してください。</t>
    <rPh sb="28" eb="29">
      <t>カ</t>
    </rPh>
    <rPh sb="35" eb="37">
      <t>バアイ</t>
    </rPh>
    <rPh sb="38" eb="42">
      <t>ジギョウケイカク</t>
    </rPh>
    <phoneticPr fontId="2"/>
  </si>
  <si>
    <t>同一写真に複数の機器・設備等が写っている場合は、それぞれを○で囲み、名称が示してあるか。</t>
    <rPh sb="13" eb="14">
      <t>トウ</t>
    </rPh>
    <rPh sb="31" eb="32">
      <t>カコ</t>
    </rPh>
    <phoneticPr fontId="2"/>
  </si>
  <si>
    <t>島根県の納税証明書であるか。（国や市町村、他県が発行した納税証明書ではないか。）</t>
    <rPh sb="15" eb="16">
      <t>クニ</t>
    </rPh>
    <phoneticPr fontId="2"/>
  </si>
  <si>
    <t>口座名義、口座番号、カナ名義が確認できる箇所が異なるページの場合は、それぞれのページを添付しているか。</t>
    <phoneticPr fontId="2"/>
  </si>
  <si>
    <t>口座名義、口座番号、カナ名義が確認できる鮮明な写しになっているか。</t>
    <phoneticPr fontId="2"/>
  </si>
  <si>
    <t>「共通項目」に入力した口座情報と一致しているか。</t>
    <phoneticPr fontId="2"/>
  </si>
  <si>
    <t>コロナ関連融資からの借り換え資金で申請する場合、支援機関又は金融機関の確認書を取得しているか。</t>
    <rPh sb="3" eb="7">
      <t>カンレンユウシ</t>
    </rPh>
    <rPh sb="10" eb="11">
      <t>カ</t>
    </rPh>
    <rPh sb="12" eb="13">
      <t>カ</t>
    </rPh>
    <rPh sb="14" eb="16">
      <t>シキン</t>
    </rPh>
    <rPh sb="17" eb="19">
      <t>シンセイ</t>
    </rPh>
    <rPh sb="21" eb="23">
      <t>バアイ</t>
    </rPh>
    <rPh sb="24" eb="28">
      <t>シエンキカン</t>
    </rPh>
    <rPh sb="28" eb="29">
      <t>マタ</t>
    </rPh>
    <rPh sb="30" eb="34">
      <t>キンユウキカン</t>
    </rPh>
    <rPh sb="35" eb="38">
      <t>カクニンショ</t>
    </rPh>
    <rPh sb="39" eb="41">
      <t>シュトク</t>
    </rPh>
    <phoneticPr fontId="2"/>
  </si>
  <si>
    <t>事業申請時点でのコロナ関連融資の残高を証明するものとなっているか。</t>
    <phoneticPr fontId="2"/>
  </si>
  <si>
    <t>指定のExcel様式（このExcelファイル）を電子メールで支援機関に提出する準備ができているか。</t>
    <rPh sb="0" eb="2">
      <t>シテイ</t>
    </rPh>
    <rPh sb="8" eb="10">
      <t>ヨウシキ</t>
    </rPh>
    <rPh sb="24" eb="26">
      <t>デンシ</t>
    </rPh>
    <rPh sb="30" eb="34">
      <t>シエンキカン</t>
    </rPh>
    <rPh sb="35" eb="37">
      <t>テイシュツ</t>
    </rPh>
    <rPh sb="39" eb="41">
      <t>ジュンビ</t>
    </rPh>
    <phoneticPr fontId="2"/>
  </si>
  <si>
    <t>「補助事業期間」に間違いはないか。</t>
    <rPh sb="1" eb="3">
      <t>ホジョ</t>
    </rPh>
    <rPh sb="3" eb="5">
      <t>ジギョウ</t>
    </rPh>
    <rPh sb="5" eb="7">
      <t>キカン</t>
    </rPh>
    <rPh sb="9" eb="11">
      <t>マチガ</t>
    </rPh>
    <phoneticPr fontId="2"/>
  </si>
  <si>
    <t>補助事業期間(和暦)</t>
    <rPh sb="0" eb="2">
      <t>ホジョ</t>
    </rPh>
    <rPh sb="2" eb="4">
      <t>ジギョウ</t>
    </rPh>
    <rPh sb="4" eb="6">
      <t>キカン</t>
    </rPh>
    <rPh sb="7" eb="9">
      <t>ワレキ</t>
    </rPh>
    <phoneticPr fontId="2"/>
  </si>
  <si>
    <r>
      <t>補助事業</t>
    </r>
    <r>
      <rPr>
        <sz val="11"/>
        <color rgb="FFFF0000"/>
        <rFont val="Yu Gothic"/>
        <family val="3"/>
        <charset val="128"/>
        <scheme val="minor"/>
      </rPr>
      <t>予定</t>
    </r>
    <r>
      <rPr>
        <sz val="11"/>
        <color theme="1"/>
        <rFont val="Yu Gothic"/>
        <family val="2"/>
        <scheme val="minor"/>
      </rPr>
      <t>期間(和暦)</t>
    </r>
    <rPh sb="0" eb="2">
      <t>ホジョ</t>
    </rPh>
    <rPh sb="2" eb="4">
      <t>ジギョウ</t>
    </rPh>
    <rPh sb="4" eb="6">
      <t>ヨテイ</t>
    </rPh>
    <rPh sb="6" eb="8">
      <t>キカン</t>
    </rPh>
    <rPh sb="9" eb="11">
      <t>ワレキ</t>
    </rPh>
    <phoneticPr fontId="2"/>
  </si>
  <si>
    <t>廃棄（又は売却）完了</t>
    <rPh sb="0" eb="2">
      <t>ハイキ</t>
    </rPh>
    <rPh sb="3" eb="4">
      <t>マタ</t>
    </rPh>
    <rPh sb="5" eb="7">
      <t>バイキャク</t>
    </rPh>
    <rPh sb="8" eb="10">
      <t>カンリョウ</t>
    </rPh>
    <phoneticPr fontId="2"/>
  </si>
  <si>
    <t>「既存設備等について」の「廃棄（又は売却）完了」に「○」が入力されているか。</t>
    <rPh sb="13" eb="15">
      <t>ハイキ</t>
    </rPh>
    <rPh sb="16" eb="17">
      <t>マタ</t>
    </rPh>
    <rPh sb="18" eb="20">
      <t>バイキャク</t>
    </rPh>
    <rPh sb="21" eb="23">
      <t>カンリョウ</t>
    </rPh>
    <rPh sb="29" eb="31">
      <t>ニュウリョク</t>
    </rPh>
    <phoneticPr fontId="2"/>
  </si>
  <si>
    <t>既存設備の廃棄（又は売却）について、見積書・納品書等に記載があるか。（別に廃棄（又は売却）を行う場合を除く）</t>
    <rPh sb="0" eb="4">
      <t>キソンセツビ</t>
    </rPh>
    <rPh sb="5" eb="7">
      <t>ハイキ</t>
    </rPh>
    <rPh sb="8" eb="9">
      <t>マタ</t>
    </rPh>
    <rPh sb="10" eb="12">
      <t>バイキャク</t>
    </rPh>
    <rPh sb="18" eb="21">
      <t>ミツモリショ</t>
    </rPh>
    <rPh sb="22" eb="25">
      <t>ノウヒンショ</t>
    </rPh>
    <rPh sb="25" eb="26">
      <t>トウ</t>
    </rPh>
    <rPh sb="27" eb="29">
      <t>キサイ</t>
    </rPh>
    <rPh sb="35" eb="36">
      <t>ベツ</t>
    </rPh>
    <rPh sb="37" eb="39">
      <t>ハイキ</t>
    </rPh>
    <rPh sb="40" eb="41">
      <t>マタ</t>
    </rPh>
    <rPh sb="42" eb="44">
      <t>バイキャク</t>
    </rPh>
    <rPh sb="46" eb="47">
      <t>オコナ</t>
    </rPh>
    <rPh sb="48" eb="50">
      <t>バアイ</t>
    </rPh>
    <rPh sb="51" eb="52">
      <t>ノゾ</t>
    </rPh>
    <phoneticPr fontId="2"/>
  </si>
  <si>
    <t>「既存設備等について」の「廃棄（又は売却）方法」が「その他」の場合、「■「既存設備等について」の「廃棄（又は売却）方法」が、「その他」の場合は、具体的な廃棄（又は売却）方法を記載」に記載があるか。</t>
    <rPh sb="16" eb="17">
      <t>マタ</t>
    </rPh>
    <rPh sb="18" eb="20">
      <t>バイキャク</t>
    </rPh>
    <rPh sb="52" eb="53">
      <t>マタ</t>
    </rPh>
    <rPh sb="54" eb="56">
      <t>バイキャク</t>
    </rPh>
    <rPh sb="79" eb="80">
      <t>マタ</t>
    </rPh>
    <rPh sb="81" eb="83">
      <t>バイキャク</t>
    </rPh>
    <phoneticPr fontId="2"/>
  </si>
  <si>
    <t>「名称や品番・型番」は仕様書等から正しく転記されているか。</t>
    <rPh sb="1" eb="3">
      <t>メイショウ</t>
    </rPh>
    <rPh sb="7" eb="9">
      <t>カタバン</t>
    </rPh>
    <rPh sb="11" eb="15">
      <t>シヨウショトウ</t>
    </rPh>
    <rPh sb="17" eb="18">
      <t>タダ</t>
    </rPh>
    <rPh sb="20" eb="22">
      <t>テンキ</t>
    </rPh>
    <phoneticPr fontId="2"/>
  </si>
  <si>
    <t>【④更新・導入する設備・機器及び光熱費・燃料費年間削減額の明細】の「光熱費・燃料費年間削減額」に、指定Excel様式の「対象設備の光熱費・燃料費の年間削減額」が転記されているか。</t>
    <phoneticPr fontId="2"/>
  </si>
  <si>
    <t>「納期（日付）」は発注書等の記載と同じものが記載されているか。</t>
    <rPh sb="1" eb="3">
      <t>ノウキ</t>
    </rPh>
    <rPh sb="4" eb="6">
      <t>ヒヅケ</t>
    </rPh>
    <rPh sb="9" eb="12">
      <t>ハッチュウショ</t>
    </rPh>
    <rPh sb="12" eb="13">
      <t>トウ</t>
    </rPh>
    <rPh sb="14" eb="16">
      <t>キサイ</t>
    </rPh>
    <rPh sb="17" eb="18">
      <t>オナ</t>
    </rPh>
    <rPh sb="22" eb="24">
      <t>キサイ</t>
    </rPh>
    <phoneticPr fontId="2"/>
  </si>
  <si>
    <t>納品場所（住所又は設置場所（店舗名等））は記載されているか。</t>
    <rPh sb="0" eb="4">
      <t>ノウヒンバショ</t>
    </rPh>
    <rPh sb="5" eb="7">
      <t>ジュウショ</t>
    </rPh>
    <rPh sb="7" eb="8">
      <t>マタ</t>
    </rPh>
    <rPh sb="9" eb="13">
      <t>セッチバショ</t>
    </rPh>
    <rPh sb="14" eb="18">
      <t>テンポメイトウ</t>
    </rPh>
    <rPh sb="21" eb="23">
      <t>キサイ</t>
    </rPh>
    <phoneticPr fontId="2"/>
  </si>
  <si>
    <r>
      <t>現金、手形、小切手による支払いではないか。
（銀行振込・クレジットカード払い</t>
    </r>
    <r>
      <rPr>
        <u/>
        <sz val="12"/>
        <color theme="1"/>
        <rFont val="ＭＳ ゴシック"/>
        <family val="3"/>
        <charset val="128"/>
      </rPr>
      <t>以外の支払方法の場合、補助対象外となります。</t>
    </r>
    <r>
      <rPr>
        <sz val="12"/>
        <color theme="1"/>
        <rFont val="ＭＳ ゴシック"/>
        <family val="3"/>
        <charset val="128"/>
      </rPr>
      <t>）</t>
    </r>
    <rPh sb="0" eb="2">
      <t>ゲンキン</t>
    </rPh>
    <rPh sb="3" eb="5">
      <t>テガタ</t>
    </rPh>
    <rPh sb="6" eb="9">
      <t>コギッテ</t>
    </rPh>
    <rPh sb="12" eb="14">
      <t>シハラ</t>
    </rPh>
    <rPh sb="23" eb="25">
      <t>ギンコウ</t>
    </rPh>
    <rPh sb="25" eb="27">
      <t>フリコミ</t>
    </rPh>
    <rPh sb="36" eb="37">
      <t>バラ</t>
    </rPh>
    <rPh sb="38" eb="40">
      <t>イガイ</t>
    </rPh>
    <rPh sb="41" eb="45">
      <t>シハライホウホウ</t>
    </rPh>
    <rPh sb="46" eb="48">
      <t>バアイ</t>
    </rPh>
    <rPh sb="49" eb="54">
      <t>ホジョタイショウガイ</t>
    </rPh>
    <phoneticPr fontId="2"/>
  </si>
  <si>
    <t>前払いを行っている場合、前払契約である旨が契約書等に明記されているか。（明記されていない場合、補助対象外となります。）</t>
    <rPh sb="0" eb="2">
      <t>マエバラ</t>
    </rPh>
    <rPh sb="4" eb="5">
      <t>オコナ</t>
    </rPh>
    <rPh sb="9" eb="11">
      <t>バアイ</t>
    </rPh>
    <rPh sb="12" eb="14">
      <t>マエバラ</t>
    </rPh>
    <rPh sb="14" eb="16">
      <t>ケイヤク</t>
    </rPh>
    <rPh sb="19" eb="20">
      <t>ムネ</t>
    </rPh>
    <rPh sb="21" eb="24">
      <t>ケイヤクショ</t>
    </rPh>
    <rPh sb="24" eb="25">
      <t>トウ</t>
    </rPh>
    <rPh sb="26" eb="28">
      <t>メイキ</t>
    </rPh>
    <rPh sb="36" eb="38">
      <t>メイキ</t>
    </rPh>
    <rPh sb="44" eb="46">
      <t>バアイ</t>
    </rPh>
    <rPh sb="47" eb="52">
      <t>ホジョタイショウガイ</t>
    </rPh>
    <phoneticPr fontId="2"/>
  </si>
  <si>
    <t>同一の支払先から複数の請求があり、それらを合わせて支払っている場合、本補助事業の支払金額を確認するために、支払金額と一致する複数の請求書が添付されているか</t>
    <phoneticPr fontId="2"/>
  </si>
  <si>
    <t>照明設備の場合は、「○○店舗照明設備更新一式」等と記載し、明細の別紙を添付しているか。</t>
    <rPh sb="0" eb="4">
      <t>ショウメイセツビ</t>
    </rPh>
    <rPh sb="5" eb="7">
      <t>バアイ</t>
    </rPh>
    <rPh sb="12" eb="14">
      <t>テンポ</t>
    </rPh>
    <rPh sb="14" eb="18">
      <t>ショウメイセツビ</t>
    </rPh>
    <rPh sb="18" eb="22">
      <t>コウシンイッシキ</t>
    </rPh>
    <rPh sb="23" eb="24">
      <t>トウ</t>
    </rPh>
    <rPh sb="25" eb="27">
      <t>キサイ</t>
    </rPh>
    <rPh sb="29" eb="31">
      <t>メイサイ</t>
    </rPh>
    <rPh sb="32" eb="34">
      <t>ベッシ</t>
    </rPh>
    <rPh sb="35" eb="37">
      <t>テンプ</t>
    </rPh>
    <phoneticPr fontId="2"/>
  </si>
  <si>
    <t>「検収調書」の検収者は補助事業者（補助金の交付決定を受けた事業者）になっているか。</t>
    <rPh sb="1" eb="5">
      <t>ケンシュウチョウショ</t>
    </rPh>
    <rPh sb="7" eb="10">
      <t>ケンシュウシャ</t>
    </rPh>
    <rPh sb="11" eb="16">
      <t>ホジョジギョウシャ</t>
    </rPh>
    <rPh sb="17" eb="20">
      <t>ホジョキン</t>
    </rPh>
    <rPh sb="21" eb="25">
      <t>コウフケッテイ</t>
    </rPh>
    <rPh sb="26" eb="27">
      <t>ウ</t>
    </rPh>
    <rPh sb="29" eb="32">
      <t>ジギョウシャ</t>
    </rPh>
    <phoneticPr fontId="2"/>
  </si>
  <si>
    <t>※該当しない項目があれば「■」を入力してください。</t>
    <rPh sb="1" eb="3">
      <t>ガイトウ</t>
    </rPh>
    <rPh sb="6" eb="8">
      <t>コウモク</t>
    </rPh>
    <rPh sb="16" eb="18">
      <t>ニュウリョク</t>
    </rPh>
    <phoneticPr fontId="2"/>
  </si>
  <si>
    <t>施工場所（納品場所）は、住所または拠点名・店舗名が記載してあるか。</t>
    <phoneticPr fontId="2"/>
  </si>
  <si>
    <t>施工場所（納品場所）は、住所または拠点名・店舗名が記載してあるか。</t>
  </si>
  <si>
    <t>既存設備の撤去・廃棄が生じる場合は、各設備ごとにまとめて撤去・廃棄費を計上してあるか。</t>
    <rPh sb="0" eb="2">
      <t>キソン</t>
    </rPh>
    <rPh sb="2" eb="4">
      <t>セツビ</t>
    </rPh>
    <rPh sb="5" eb="7">
      <t>テッキョ</t>
    </rPh>
    <rPh sb="8" eb="10">
      <t>ハイキ</t>
    </rPh>
    <rPh sb="11" eb="12">
      <t>ショウ</t>
    </rPh>
    <rPh sb="14" eb="16">
      <t>バアイ</t>
    </rPh>
    <rPh sb="18" eb="21">
      <t>カクセツビ</t>
    </rPh>
    <rPh sb="28" eb="30">
      <t>テッキョ</t>
    </rPh>
    <rPh sb="31" eb="33">
      <t>ハイキ</t>
    </rPh>
    <rPh sb="33" eb="34">
      <t>ヒ</t>
    </rPh>
    <rPh sb="35" eb="37">
      <t>ケイジョウ</t>
    </rPh>
    <phoneticPr fontId="2"/>
  </si>
  <si>
    <t>「導入日」は検収日と一致しているか。</t>
    <phoneticPr fontId="2"/>
  </si>
  <si>
    <t>本補助金で取得した設備等のうち、取得価格等が単価50万円以上のものについて記載しているか。（同一規格のものを複数購入した場合に、その取得価格等の合計額が50万円以上となった場合を含む）</t>
    <rPh sb="0" eb="4">
      <t>ホンホジョキン</t>
    </rPh>
    <rPh sb="5" eb="7">
      <t>シュトク</t>
    </rPh>
    <rPh sb="9" eb="12">
      <t>セツビトウ</t>
    </rPh>
    <rPh sb="16" eb="21">
      <t>シュトクカカクトウ</t>
    </rPh>
    <rPh sb="22" eb="24">
      <t>タンカ</t>
    </rPh>
    <rPh sb="26" eb="30">
      <t>マンエンイジョウ</t>
    </rPh>
    <rPh sb="37" eb="39">
      <t>キサイ</t>
    </rPh>
    <rPh sb="46" eb="50">
      <t>ドウイツキカク</t>
    </rPh>
    <rPh sb="54" eb="56">
      <t>フクスウ</t>
    </rPh>
    <rPh sb="56" eb="58">
      <t>コウニュウ</t>
    </rPh>
    <rPh sb="60" eb="62">
      <t>バアイ</t>
    </rPh>
    <rPh sb="66" eb="70">
      <t>シュトクカカク</t>
    </rPh>
    <rPh sb="70" eb="71">
      <t>トウ</t>
    </rPh>
    <rPh sb="72" eb="75">
      <t>ゴウケイガク</t>
    </rPh>
    <rPh sb="78" eb="82">
      <t>マンエンイジョウ</t>
    </rPh>
    <rPh sb="86" eb="88">
      <t>バアイ</t>
    </rPh>
    <rPh sb="89" eb="90">
      <t>フク</t>
    </rPh>
    <phoneticPr fontId="2"/>
  </si>
  <si>
    <t>「取得年月日」は、「検収日」となっているか。</t>
    <rPh sb="1" eb="6">
      <t>シュトクネンガッピ</t>
    </rPh>
    <rPh sb="10" eb="13">
      <t>ケンシュウビ</t>
    </rPh>
    <phoneticPr fontId="2"/>
  </si>
  <si>
    <t>「納期」は見積書等と一致しているか。(具体的な日付を記載すること）</t>
    <rPh sb="1" eb="3">
      <t>ノウキ</t>
    </rPh>
    <rPh sb="5" eb="9">
      <t>ミツモリショトウ</t>
    </rPh>
    <rPh sb="10" eb="12">
      <t>イッチ</t>
    </rPh>
    <phoneticPr fontId="2"/>
  </si>
  <si>
    <t>※車両・重機・船舶等の設備の更新又は機器等の導入の場合を除く</t>
    <rPh sb="4" eb="6">
      <t>ジュウキ</t>
    </rPh>
    <rPh sb="7" eb="10">
      <t>センパクトウ</t>
    </rPh>
    <phoneticPr fontId="2"/>
  </si>
  <si>
    <t>既存設備等を撤去した際の写真を添付しているか。（更新後の設備等の写真で、既存設備等の撤去等が確認できる場合は不要）</t>
    <rPh sb="0" eb="5">
      <t>キゾンセツビトウ</t>
    </rPh>
    <rPh sb="6" eb="8">
      <t>テッキョ</t>
    </rPh>
    <rPh sb="10" eb="11">
      <t>サイ</t>
    </rPh>
    <rPh sb="12" eb="14">
      <t>シャシン</t>
    </rPh>
    <rPh sb="15" eb="17">
      <t>テンプ</t>
    </rPh>
    <rPh sb="24" eb="27">
      <t>コウシンゴ</t>
    </rPh>
    <rPh sb="28" eb="30">
      <t>セツビ</t>
    </rPh>
    <rPh sb="30" eb="31">
      <t>トウ</t>
    </rPh>
    <rPh sb="32" eb="34">
      <t>シャシン</t>
    </rPh>
    <rPh sb="36" eb="41">
      <t>キソンセツビトウ</t>
    </rPh>
    <rPh sb="42" eb="44">
      <t>テッキョ</t>
    </rPh>
    <rPh sb="44" eb="45">
      <t>トウ</t>
    </rPh>
    <rPh sb="46" eb="48">
      <t>カクニン</t>
    </rPh>
    <rPh sb="51" eb="53">
      <t>バアイ</t>
    </rPh>
    <rPh sb="54" eb="56">
      <t>フヨウ</t>
    </rPh>
    <phoneticPr fontId="2"/>
  </si>
  <si>
    <t>「日付」に誤りはないか。（「発注日」や「契約日」以降となっているか。）</t>
    <rPh sb="1" eb="3">
      <t>ヒヅケ</t>
    </rPh>
    <rPh sb="5" eb="6">
      <t>アヤマ</t>
    </rPh>
    <phoneticPr fontId="2"/>
  </si>
  <si>
    <t>「照明設備等」で、○○室などの単位で既存の照明等より消費電力が非効率となっていることはないか。（区分単位で削減されているか）</t>
    <rPh sb="23" eb="24">
      <t>トウ</t>
    </rPh>
    <rPh sb="48" eb="52">
      <t>クブンタンイ</t>
    </rPh>
    <rPh sb="53" eb="55">
      <t>サクゲン</t>
    </rPh>
    <phoneticPr fontId="2"/>
  </si>
  <si>
    <t>照明設備、空調設備の場合、別紙「照明設備の明細」又は「空調設備の明細」が既存設備・更新設備ともに添付されているか。（使用せずに作成可能な場合は添付不要）</t>
    <rPh sb="0" eb="2">
      <t>ショウメイ</t>
    </rPh>
    <rPh sb="2" eb="4">
      <t>セツビ</t>
    </rPh>
    <rPh sb="5" eb="7">
      <t>クウチョウ</t>
    </rPh>
    <rPh sb="7" eb="9">
      <t>セツビ</t>
    </rPh>
    <rPh sb="10" eb="12">
      <t>バアイ</t>
    </rPh>
    <rPh sb="13" eb="15">
      <t>ベッシ</t>
    </rPh>
    <rPh sb="16" eb="20">
      <t>ショウメイセツビ</t>
    </rPh>
    <rPh sb="21" eb="23">
      <t>メイサイ</t>
    </rPh>
    <rPh sb="36" eb="40">
      <t>キゾンセツビ</t>
    </rPh>
    <rPh sb="41" eb="45">
      <t>コウシンセツビ</t>
    </rPh>
    <rPh sb="48" eb="50">
      <t>テンプ</t>
    </rPh>
    <rPh sb="58" eb="60">
      <t>シヨウ</t>
    </rPh>
    <rPh sb="63" eb="65">
      <t>サクセイ</t>
    </rPh>
    <rPh sb="65" eb="67">
      <t>カノウ</t>
    </rPh>
    <rPh sb="68" eb="70">
      <t>バアイ</t>
    </rPh>
    <rPh sb="71" eb="75">
      <t>テンプフヨウ</t>
    </rPh>
    <phoneticPr fontId="2"/>
  </si>
  <si>
    <t>④　更新・導入した設備・機器及び光熱費・燃料費年間削減額の明細</t>
    <rPh sb="2" eb="4">
      <t>コウシン</t>
    </rPh>
    <rPh sb="5" eb="7">
      <t>ドウニュウ</t>
    </rPh>
    <rPh sb="9" eb="11">
      <t>セツビ</t>
    </rPh>
    <rPh sb="12" eb="14">
      <t>キキ</t>
    </rPh>
    <rPh sb="14" eb="15">
      <t>オヨ</t>
    </rPh>
    <rPh sb="16" eb="19">
      <t>コウネツヒ</t>
    </rPh>
    <rPh sb="20" eb="23">
      <t>ネンリョウヒ</t>
    </rPh>
    <rPh sb="23" eb="28">
      <t>ネンカンサクゲンガク</t>
    </rPh>
    <rPh sb="29" eb="31">
      <t>メイサイ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</si>
</sst>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0%"/>
    <numFmt numFmtId="178" formatCode="#,##0;&quot;▲ &quot;#,##0"/>
    <numFmt numFmtId="179" formatCode="[$-411]ggge&quot;年&quot;m&quot;月&quot;d&quot;日&quot;;@"/>
    <numFmt numFmtId="180" formatCode="#,##0_ "/>
    <numFmt numFmtId="181" formatCode="#,##0;[Red]\▲#,##0"/>
    <numFmt numFmtId="182" formatCode="m/d;@"/>
  </numFmts>
  <fonts count="48">
    <font>
      <sz val="11"/>
      <color theme="1"/>
      <name val="Yu Gothic"/>
      <family val="2"/>
      <scheme val="minor"/>
    </font>
    <font>
      <sz val="11"/>
      <color theme="1"/>
      <name val="Yu Gothic"/>
      <family val="2"/>
      <scheme val="minor"/>
    </font>
    <font>
      <sz val="6"/>
      <name val="Yu Gothic"/>
      <family val="3"/>
      <charset val="128"/>
      <scheme val="minor"/>
    </font>
    <font>
      <u/>
      <sz val="11"/>
      <color theme="10"/>
      <name val="Yu Gothic"/>
      <family val="2"/>
      <scheme val="minor"/>
    </font>
    <font>
      <sz val="10"/>
      <color theme="1"/>
      <name val="Yu Gothic"/>
      <family val="2"/>
      <scheme val="minor"/>
    </font>
    <font>
      <b/>
      <sz val="11"/>
      <color theme="1"/>
      <name val="Yu Gothic"/>
      <family val="3"/>
      <charset val="128"/>
      <scheme val="minor"/>
    </font>
    <font>
      <b/>
      <sz val="11"/>
      <color rgb="FFFF0000"/>
      <name val="Yu Gothic"/>
      <family val="3"/>
      <charset val="128"/>
      <scheme val="minor"/>
    </font>
    <font>
      <b/>
      <u/>
      <sz val="11"/>
      <color theme="1"/>
      <name val="Yu Gothic"/>
      <family val="3"/>
      <charset val="128"/>
      <scheme val="minor"/>
    </font>
    <font>
      <b/>
      <sz val="14"/>
      <color theme="1"/>
      <name val="Yu Gothic"/>
      <family val="3"/>
      <charset val="128"/>
      <scheme val="minor"/>
    </font>
    <font>
      <b/>
      <sz val="10"/>
      <color theme="1"/>
      <name val="Yu Gothic"/>
      <family val="3"/>
      <charset val="128"/>
      <scheme val="minor"/>
    </font>
    <font>
      <sz val="11"/>
      <color rgb="FFFF0000"/>
      <name val="Yu Gothic"/>
      <family val="2"/>
      <scheme val="minor"/>
    </font>
    <font>
      <b/>
      <sz val="14"/>
      <name val="Yu Gothic"/>
      <family val="3"/>
      <charset val="128"/>
      <scheme val="minor"/>
    </font>
    <font>
      <sz val="11"/>
      <color theme="1"/>
      <name val="Yu Gothic"/>
      <family val="3"/>
      <charset val="128"/>
      <scheme val="minor"/>
    </font>
    <font>
      <sz val="11"/>
      <color rgb="FFFF0000"/>
      <name val="Yu Gothic"/>
      <family val="3"/>
      <charset val="128"/>
      <scheme val="minor"/>
    </font>
    <font>
      <sz val="11"/>
      <name val="Yu Gothic"/>
      <family val="3"/>
      <charset val="128"/>
      <scheme val="minor"/>
    </font>
    <font>
      <b/>
      <sz val="11"/>
      <color theme="8"/>
      <name val="Yu Gothic"/>
      <family val="3"/>
      <charset val="128"/>
      <scheme val="minor"/>
    </font>
    <font>
      <b/>
      <sz val="8"/>
      <color theme="1"/>
      <name val="Yu Gothic"/>
      <family val="3"/>
      <charset val="128"/>
      <scheme val="minor"/>
    </font>
    <font>
      <b/>
      <sz val="16"/>
      <color theme="1"/>
      <name val="Yu Gothic"/>
      <family val="3"/>
      <charset val="128"/>
      <scheme val="minor"/>
    </font>
    <font>
      <b/>
      <sz val="10"/>
      <color rgb="FFFF0000"/>
      <name val="Yu Gothic"/>
      <family val="3"/>
      <charset val="128"/>
      <scheme val="minor"/>
    </font>
    <font>
      <b/>
      <sz val="10"/>
      <name val="Yu Gothic"/>
      <family val="3"/>
      <charset val="128"/>
      <scheme val="minor"/>
    </font>
    <font>
      <sz val="11"/>
      <color theme="0" tint="-0.499984740745262"/>
      <name val="Yu Gothic"/>
      <family val="3"/>
      <charset val="128"/>
      <scheme val="minor"/>
    </font>
    <font>
      <sz val="11"/>
      <name val="Yu Gothic"/>
      <family val="2"/>
      <scheme val="minor"/>
    </font>
    <font>
      <b/>
      <sz val="11"/>
      <color theme="5"/>
      <name val="Yu Gothic"/>
      <family val="3"/>
      <charset val="128"/>
      <scheme val="minor"/>
    </font>
    <font>
      <b/>
      <sz val="11"/>
      <color theme="9"/>
      <name val="Yu Gothic"/>
      <family val="3"/>
      <charset val="128"/>
      <scheme val="minor"/>
    </font>
    <font>
      <sz val="12"/>
      <color theme="1"/>
      <name val="ＭＳ 明朝"/>
      <family val="1"/>
      <charset val="128"/>
    </font>
    <font>
      <b/>
      <u/>
      <sz val="12"/>
      <color theme="1"/>
      <name val="ＭＳ 明朝"/>
      <family val="1"/>
      <charset val="128"/>
    </font>
    <font>
      <sz val="12"/>
      <color rgb="FF000000"/>
      <name val="ＭＳ 明朝"/>
      <family val="1"/>
      <charset val="128"/>
    </font>
    <font>
      <sz val="14"/>
      <color theme="1"/>
      <name val="ＭＳ 明朝"/>
      <family val="1"/>
      <charset val="128"/>
    </font>
    <font>
      <u val="double"/>
      <sz val="12"/>
      <color theme="1"/>
      <name val="ＭＳ 明朝"/>
      <family val="1"/>
      <charset val="128"/>
    </font>
    <font>
      <sz val="10"/>
      <color theme="1"/>
      <name val="Yu Gothic"/>
      <family val="3"/>
      <charset val="128"/>
      <scheme val="minor"/>
    </font>
    <font>
      <b/>
      <sz val="14"/>
      <color rgb="FFFF0000"/>
      <name val="Yu Gothic"/>
      <family val="3"/>
      <charset val="128"/>
      <scheme val="minor"/>
    </font>
    <font>
      <sz val="11"/>
      <color theme="1"/>
      <name val="ＭＳ 明朝"/>
      <family val="1"/>
      <charset val="128"/>
    </font>
    <font>
      <sz val="10"/>
      <color theme="1"/>
      <name val="ＭＳ 明朝"/>
      <family val="1"/>
      <charset val="128"/>
    </font>
    <font>
      <sz val="12"/>
      <name val="ＭＳ 明朝"/>
      <family val="1"/>
      <charset val="128"/>
    </font>
    <font>
      <sz val="11"/>
      <name val="ＭＳ 明朝"/>
      <family val="1"/>
      <charset val="128"/>
    </font>
    <font>
      <sz val="12"/>
      <color theme="1"/>
      <name val="ＭＳ ゴシック"/>
      <family val="3"/>
      <charset val="128"/>
    </font>
    <font>
      <sz val="12"/>
      <color rgb="FF0070C0"/>
      <name val="ＭＳ ゴシック"/>
      <family val="3"/>
      <charset val="128"/>
    </font>
    <font>
      <b/>
      <sz val="16"/>
      <name val="Yu Gothic"/>
      <family val="3"/>
      <charset val="128"/>
      <scheme val="minor"/>
    </font>
    <font>
      <u/>
      <sz val="11"/>
      <color rgb="FFFF0000"/>
      <name val="Yu Gothic"/>
      <family val="3"/>
      <charset val="128"/>
      <scheme val="minor"/>
    </font>
    <font>
      <b/>
      <sz val="11"/>
      <name val="Yu Gothic"/>
      <family val="3"/>
      <charset val="128"/>
      <scheme val="minor"/>
    </font>
    <font>
      <u/>
      <sz val="12"/>
      <color rgb="FFFF0000"/>
      <name val="ＭＳ ゴシック"/>
      <family val="3"/>
      <charset val="128"/>
    </font>
    <font>
      <b/>
      <u/>
      <sz val="12"/>
      <color rgb="FFFF0000"/>
      <name val="ＭＳ ゴシック"/>
      <family val="3"/>
      <charset val="128"/>
    </font>
    <font>
      <sz val="12"/>
      <name val="ＭＳ ゴシック"/>
      <family val="3"/>
      <charset val="128"/>
    </font>
    <font>
      <b/>
      <u/>
      <sz val="12"/>
      <color theme="1"/>
      <name val="ＭＳ ゴシック"/>
      <family val="3"/>
      <charset val="128"/>
    </font>
    <font>
      <u/>
      <sz val="11"/>
      <color theme="1"/>
      <name val="Yu Gothic"/>
      <family val="3"/>
      <charset val="128"/>
      <scheme val="minor"/>
    </font>
    <font>
      <b/>
      <sz val="10"/>
      <color theme="1"/>
      <name val="ＭＳ ゴシック"/>
      <family val="3"/>
      <charset val="128"/>
    </font>
    <font>
      <b/>
      <sz val="9"/>
      <color theme="1"/>
      <name val="Yu Gothic"/>
      <family val="3"/>
      <charset val="128"/>
      <scheme val="minor"/>
    </font>
    <font>
      <u/>
      <sz val="12"/>
      <color theme="1"/>
      <name val="ＭＳ 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3" fillId="0" borderId="0" applyNumberFormat="0" applyFill="0" applyBorder="0" applyAlignment="0" applyProtection="0"/>
    <xf numFmtId="38" fontId="1" fillId="0" borderId="0" applyFont="0" applyFill="0" applyBorder="0" applyAlignment="0" applyProtection="0">
      <alignment vertical="center"/>
    </xf>
  </cellStyleXfs>
  <cellXfs count="473">
    <xf numFmtId="0" fontId="0" fillId="0" borderId="0" xfId="0"/>
    <xf numFmtId="0" fontId="0" fillId="2" borderId="1" xfId="0" applyFill="1" applyBorder="1"/>
    <xf numFmtId="0" fontId="0" fillId="0" borderId="0" xfId="0" applyAlignment="1">
      <alignment vertical="center"/>
    </xf>
    <xf numFmtId="0" fontId="0" fillId="0" borderId="0" xfId="0" applyAlignment="1">
      <alignment horizontal="center" vertical="center"/>
    </xf>
    <xf numFmtId="0" fontId="0" fillId="0" borderId="1" xfId="0" applyBorder="1"/>
    <xf numFmtId="176" fontId="0" fillId="0" borderId="1" xfId="0" applyNumberFormat="1" applyBorder="1"/>
    <xf numFmtId="3" fontId="0" fillId="0" borderId="1" xfId="0" applyNumberFormat="1" applyBorder="1"/>
    <xf numFmtId="12" fontId="0" fillId="0" borderId="1" xfId="0" applyNumberFormat="1" applyBorder="1"/>
    <xf numFmtId="0" fontId="5" fillId="0" borderId="1" xfId="0" applyFont="1" applyBorder="1" applyAlignment="1" applyProtection="1">
      <alignment horizontal="center" vertical="center"/>
      <protection locked="0"/>
    </xf>
    <xf numFmtId="3" fontId="5" fillId="0" borderId="1" xfId="0" applyNumberFormat="1" applyFont="1" applyBorder="1" applyAlignment="1" applyProtection="1">
      <alignment vertical="center"/>
      <protection locked="0"/>
    </xf>
    <xf numFmtId="3" fontId="5" fillId="0" borderId="1" xfId="0" applyNumberFormat="1" applyFont="1" applyBorder="1" applyAlignment="1" applyProtection="1">
      <alignment horizontal="right" vertical="center"/>
      <protection locked="0"/>
    </xf>
    <xf numFmtId="0" fontId="5" fillId="0" borderId="17" xfId="0" applyFont="1" applyBorder="1" applyAlignment="1" applyProtection="1">
      <alignment horizontal="center" vertical="center"/>
      <protection locked="0"/>
    </xf>
    <xf numFmtId="3" fontId="5" fillId="0" borderId="1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5" fillId="0" borderId="18" xfId="0" applyNumberFormat="1" applyFont="1" applyBorder="1" applyAlignment="1" applyProtection="1">
      <alignment vertical="center"/>
      <protection locked="0"/>
    </xf>
    <xf numFmtId="0" fontId="4" fillId="0" borderId="1" xfId="0" applyFont="1" applyBorder="1" applyAlignment="1" applyProtection="1">
      <alignment vertical="center" wrapText="1" shrinkToFit="1"/>
      <protection locked="0"/>
    </xf>
    <xf numFmtId="177" fontId="0" fillId="0" borderId="1" xfId="1" applyNumberFormat="1" applyFont="1" applyFill="1" applyBorder="1" applyAlignment="1"/>
    <xf numFmtId="177" fontId="0" fillId="0" borderId="1" xfId="1" applyNumberFormat="1" applyFont="1" applyBorder="1" applyAlignment="1"/>
    <xf numFmtId="0" fontId="0" fillId="8" borderId="1" xfId="0" applyFill="1" applyBorder="1"/>
    <xf numFmtId="0" fontId="0" fillId="4" borderId="1" xfId="0" applyFill="1" applyBorder="1"/>
    <xf numFmtId="0" fontId="15" fillId="0" borderId="0" xfId="0" applyFont="1" applyAlignment="1">
      <alignment vertical="center"/>
    </xf>
    <xf numFmtId="0" fontId="0" fillId="0" borderId="1" xfId="0" applyBorder="1" applyAlignment="1" applyProtection="1">
      <alignment vertical="center" shrinkToFit="1"/>
      <protection locked="0"/>
    </xf>
    <xf numFmtId="0" fontId="24" fillId="0" borderId="0" xfId="0" applyFont="1"/>
    <xf numFmtId="0" fontId="24" fillId="0" borderId="0" xfId="0" applyFont="1" applyAlignment="1">
      <alignment vertical="center"/>
    </xf>
    <xf numFmtId="0" fontId="8" fillId="0" borderId="0" xfId="0" applyFont="1"/>
    <xf numFmtId="0" fontId="8" fillId="0" borderId="0" xfId="0" applyFont="1" applyAlignment="1">
      <alignment horizontal="right"/>
    </xf>
    <xf numFmtId="180" fontId="0" fillId="0" borderId="0" xfId="0" applyNumberFormat="1"/>
    <xf numFmtId="12" fontId="0" fillId="0" borderId="0" xfId="0" applyNumberFormat="1"/>
    <xf numFmtId="0" fontId="0" fillId="0" borderId="0" xfId="0"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176" fontId="24" fillId="0" borderId="0" xfId="0" applyNumberFormat="1" applyFont="1"/>
    <xf numFmtId="180" fontId="0" fillId="0" borderId="0" xfId="0" applyNumberFormat="1" applyAlignment="1">
      <alignment vertical="center"/>
    </xf>
    <xf numFmtId="49" fontId="0" fillId="8" borderId="1" xfId="0" applyNumberFormat="1" applyFill="1" applyBorder="1" applyAlignment="1" applyProtection="1">
      <alignment horizontal="left" vertical="center"/>
      <protection locked="0"/>
    </xf>
    <xf numFmtId="0" fontId="24" fillId="7" borderId="0" xfId="0" applyFont="1" applyFill="1" applyAlignment="1">
      <alignment vertical="center"/>
    </xf>
    <xf numFmtId="0" fontId="24" fillId="0" borderId="0" xfId="0" applyFont="1" applyFill="1" applyAlignment="1">
      <alignment vertical="center"/>
    </xf>
    <xf numFmtId="176" fontId="31" fillId="0" borderId="0" xfId="0" applyNumberFormat="1" applyFont="1" applyAlignment="1" applyProtection="1">
      <alignment horizontal="center" vertical="center"/>
      <protection locked="0"/>
    </xf>
    <xf numFmtId="0" fontId="24" fillId="0" borderId="0" xfId="0" applyFont="1" applyProtection="1">
      <protection locked="0"/>
    </xf>
    <xf numFmtId="0" fontId="24" fillId="0" borderId="0" xfId="0" applyFont="1" applyAlignment="1" applyProtection="1">
      <alignment wrapText="1"/>
      <protection locked="0"/>
    </xf>
    <xf numFmtId="176" fontId="24" fillId="0" borderId="0" xfId="0" applyNumberFormat="1" applyFont="1" applyAlignment="1" applyProtection="1">
      <alignment horizontal="center" vertical="center"/>
      <protection locked="0"/>
    </xf>
    <xf numFmtId="0" fontId="12" fillId="7" borderId="0" xfId="0" applyFont="1" applyFill="1" applyAlignment="1">
      <alignment horizontal="center" vertical="center"/>
    </xf>
    <xf numFmtId="0" fontId="0" fillId="8" borderId="0" xfId="0" applyFill="1" applyAlignment="1">
      <alignment vertical="center"/>
    </xf>
    <xf numFmtId="0" fontId="0" fillId="11" borderId="0" xfId="0" applyFill="1" applyAlignment="1">
      <alignment vertical="center"/>
    </xf>
    <xf numFmtId="0" fontId="0" fillId="8" borderId="1" xfId="0" applyFill="1" applyBorder="1" applyAlignment="1" applyProtection="1">
      <alignment horizontal="center" vertical="center"/>
      <protection locked="0"/>
    </xf>
    <xf numFmtId="0" fontId="0" fillId="9" borderId="0" xfId="0" applyFill="1" applyAlignment="1">
      <alignment vertical="center"/>
    </xf>
    <xf numFmtId="0" fontId="0" fillId="2" borderId="2" xfId="0" applyFill="1" applyBorder="1" applyAlignment="1">
      <alignment vertical="center"/>
    </xf>
    <xf numFmtId="0" fontId="0" fillId="3" borderId="1" xfId="0" applyFill="1" applyBorder="1" applyAlignment="1">
      <alignment horizontal="left" vertical="center"/>
    </xf>
    <xf numFmtId="0" fontId="6" fillId="0" borderId="0" xfId="0" applyFont="1" applyAlignment="1">
      <alignment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3" fontId="0" fillId="8" borderId="1" xfId="0" applyNumberFormat="1" applyFill="1" applyBorder="1" applyAlignment="1" applyProtection="1">
      <alignment horizontal="left" vertical="center"/>
      <protection locked="0"/>
    </xf>
    <xf numFmtId="0" fontId="12" fillId="7" borderId="1" xfId="0" applyFont="1" applyFill="1" applyBorder="1" applyAlignment="1">
      <alignment horizontal="center" vertical="center"/>
    </xf>
    <xf numFmtId="179" fontId="0" fillId="8" borderId="1" xfId="0" applyNumberFormat="1" applyFill="1" applyBorder="1" applyAlignment="1" applyProtection="1">
      <alignment horizontal="left" vertical="center"/>
      <protection locked="0"/>
    </xf>
    <xf numFmtId="0" fontId="20" fillId="0" borderId="0" xfId="0" applyFont="1" applyAlignment="1">
      <alignment vertical="center"/>
    </xf>
    <xf numFmtId="0" fontId="12" fillId="9" borderId="0" xfId="0" applyFont="1" applyFill="1" applyAlignment="1">
      <alignment vertical="center"/>
    </xf>
    <xf numFmtId="0" fontId="14" fillId="0" borderId="0" xfId="0" applyFont="1" applyAlignment="1">
      <alignment vertical="center"/>
    </xf>
    <xf numFmtId="0" fontId="20" fillId="0" borderId="0" xfId="0" applyFont="1" applyFill="1" applyBorder="1" applyAlignment="1">
      <alignment vertical="center"/>
    </xf>
    <xf numFmtId="0" fontId="12" fillId="9" borderId="0" xfId="0" applyFont="1" applyFill="1" applyAlignment="1">
      <alignment horizontal="left" vertical="center"/>
    </xf>
    <xf numFmtId="0" fontId="0" fillId="5" borderId="1" xfId="0" applyFill="1" applyBorder="1" applyAlignment="1">
      <alignment vertical="center"/>
    </xf>
    <xf numFmtId="0" fontId="0" fillId="9" borderId="8" xfId="0" applyFill="1" applyBorder="1" applyAlignment="1">
      <alignment vertical="center"/>
    </xf>
    <xf numFmtId="0" fontId="0" fillId="10" borderId="6" xfId="0" applyFill="1" applyBorder="1" applyAlignment="1">
      <alignment vertical="center"/>
    </xf>
    <xf numFmtId="0" fontId="35"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center" vertical="center"/>
    </xf>
    <xf numFmtId="0" fontId="24" fillId="0" borderId="0" xfId="0" applyFont="1" applyAlignment="1">
      <alignment horizontal="center" vertical="center"/>
    </xf>
    <xf numFmtId="0" fontId="35" fillId="0" borderId="0" xfId="0" applyFont="1" applyAlignment="1">
      <alignment horizontal="left" vertical="center"/>
    </xf>
    <xf numFmtId="0" fontId="24" fillId="0" borderId="0" xfId="0" applyFont="1" applyAlignment="1" applyProtection="1">
      <alignment horizontal="center" vertical="center"/>
      <protection locked="0"/>
    </xf>
    <xf numFmtId="0" fontId="35" fillId="0" borderId="10" xfId="0" applyFont="1" applyBorder="1" applyAlignment="1">
      <alignment horizontal="center" vertical="center"/>
    </xf>
    <xf numFmtId="0" fontId="35" fillId="0" borderId="5" xfId="0" applyFont="1" applyBorder="1" applyAlignment="1">
      <alignment vertical="center"/>
    </xf>
    <xf numFmtId="0" fontId="35" fillId="0" borderId="0" xfId="0" applyFont="1" applyAlignment="1">
      <alignment horizontal="left" vertical="center" wrapText="1"/>
    </xf>
    <xf numFmtId="0" fontId="35" fillId="0" borderId="0" xfId="0" applyFont="1" applyAlignment="1">
      <alignment horizontal="center" vertical="center"/>
    </xf>
    <xf numFmtId="0" fontId="5" fillId="7" borderId="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3" fontId="5" fillId="4" borderId="1" xfId="0" applyNumberFormat="1" applyFont="1" applyFill="1" applyBorder="1" applyAlignment="1" applyProtection="1">
      <alignment vertical="center"/>
    </xf>
    <xf numFmtId="38" fontId="5" fillId="3" borderId="1" xfId="0" applyNumberFormat="1" applyFont="1" applyFill="1" applyBorder="1" applyAlignment="1" applyProtection="1">
      <alignment vertical="center" shrinkToFit="1"/>
    </xf>
    <xf numFmtId="0" fontId="24" fillId="0" borderId="0" xfId="0" applyFont="1" applyProtection="1"/>
    <xf numFmtId="0" fontId="24" fillId="0" borderId="0" xfId="0" applyFont="1" applyAlignment="1" applyProtection="1">
      <alignment horizontal="left" vertical="center" wrapText="1"/>
    </xf>
    <xf numFmtId="0" fontId="24" fillId="0" borderId="0" xfId="0" applyFont="1" applyAlignment="1" applyProtection="1">
      <alignment vertical="center"/>
    </xf>
    <xf numFmtId="0" fontId="24" fillId="0" borderId="1" xfId="0" applyFont="1" applyBorder="1" applyAlignment="1" applyProtection="1">
      <alignment horizontal="center" vertical="center"/>
    </xf>
    <xf numFmtId="0" fontId="0" fillId="0" borderId="1" xfId="0" applyFill="1" applyBorder="1" applyAlignment="1" applyProtection="1">
      <alignment vertical="center" shrinkToFit="1"/>
      <protection locked="0"/>
    </xf>
    <xf numFmtId="0" fontId="0" fillId="3" borderId="1" xfId="0" applyFill="1" applyBorder="1" applyAlignment="1" applyProtection="1">
      <alignment vertical="center" shrinkToFit="1"/>
    </xf>
    <xf numFmtId="176" fontId="24" fillId="0" borderId="0" xfId="0" applyNumberFormat="1" applyFont="1" applyProtection="1">
      <protection locked="0"/>
    </xf>
    <xf numFmtId="0" fontId="24" fillId="0" borderId="0" xfId="0" applyFont="1" applyAlignment="1" applyProtection="1">
      <alignment vertical="center"/>
      <protection locked="0"/>
    </xf>
    <xf numFmtId="176" fontId="24" fillId="0" borderId="0" xfId="0" applyNumberFormat="1" applyFont="1" applyProtection="1"/>
    <xf numFmtId="0" fontId="33" fillId="0" borderId="0" xfId="0" applyFont="1" applyProtection="1"/>
    <xf numFmtId="0" fontId="31" fillId="0" borderId="0" xfId="0" applyFont="1" applyAlignment="1" applyProtection="1">
      <alignment vertical="center"/>
    </xf>
    <xf numFmtId="0" fontId="33" fillId="0" borderId="0" xfId="0" applyFont="1" applyAlignment="1" applyProtection="1">
      <alignment vertical="top"/>
    </xf>
    <xf numFmtId="0" fontId="24" fillId="0" borderId="0" xfId="0" applyFont="1" applyAlignment="1" applyProtection="1">
      <alignment vertical="top"/>
    </xf>
    <xf numFmtId="0" fontId="35" fillId="0" borderId="0" xfId="0" applyFont="1" applyBorder="1" applyAlignment="1">
      <alignment horizontal="center" vertical="center"/>
    </xf>
    <xf numFmtId="0" fontId="42" fillId="0" borderId="0" xfId="0" applyFont="1" applyAlignment="1">
      <alignment vertical="center"/>
    </xf>
    <xf numFmtId="0" fontId="42" fillId="0" borderId="0" xfId="0" applyFont="1" applyBorder="1" applyAlignment="1">
      <alignment horizontal="center" vertical="center"/>
    </xf>
    <xf numFmtId="0" fontId="31" fillId="0" borderId="0" xfId="0" applyFont="1" applyProtection="1"/>
    <xf numFmtId="176" fontId="31" fillId="0" borderId="0" xfId="0" applyNumberFormat="1" applyFont="1" applyProtection="1"/>
    <xf numFmtId="0" fontId="31" fillId="7" borderId="0" xfId="0" applyFont="1" applyFill="1" applyAlignment="1" applyProtection="1">
      <alignment vertical="center"/>
    </xf>
    <xf numFmtId="0" fontId="31" fillId="0" borderId="0" xfId="0" applyFont="1" applyProtection="1">
      <protection locked="0"/>
    </xf>
    <xf numFmtId="0" fontId="31" fillId="0" borderId="0" xfId="0" applyFont="1" applyAlignment="1" applyProtection="1">
      <alignment horizontal="center" vertical="center"/>
      <protection locked="0"/>
    </xf>
    <xf numFmtId="0" fontId="31" fillId="0" borderId="0" xfId="0" applyFont="1" applyAlignment="1" applyProtection="1">
      <alignment vertical="center"/>
      <protection locked="0"/>
    </xf>
    <xf numFmtId="0" fontId="31" fillId="0" borderId="0" xfId="0" applyFont="1" applyAlignment="1" applyProtection="1">
      <alignment horizontal="center"/>
      <protection locked="0"/>
    </xf>
    <xf numFmtId="0" fontId="31" fillId="0" borderId="0" xfId="0" applyFont="1" applyAlignment="1" applyProtection="1">
      <alignment wrapText="1"/>
      <protection locked="0"/>
    </xf>
    <xf numFmtId="0" fontId="34" fillId="0" borderId="0" xfId="0" applyFont="1" applyAlignment="1" applyProtection="1">
      <alignment vertical="center"/>
      <protection locked="0"/>
    </xf>
    <xf numFmtId="0" fontId="24" fillId="0" borderId="0" xfId="0" applyFont="1" applyAlignment="1" applyProtection="1">
      <alignment vertical="top"/>
      <protection locked="0"/>
    </xf>
    <xf numFmtId="0" fontId="35" fillId="0" borderId="0" xfId="0" applyFont="1" applyAlignment="1">
      <alignment horizontal="left" vertical="center" wrapText="1"/>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left"/>
    </xf>
    <xf numFmtId="0" fontId="35" fillId="0" borderId="0" xfId="0" applyFont="1" applyAlignment="1">
      <alignment horizontal="center" vertical="center"/>
    </xf>
    <xf numFmtId="0" fontId="35" fillId="0" borderId="0" xfId="0" applyFont="1" applyAlignment="1">
      <alignment vertical="center"/>
    </xf>
    <xf numFmtId="0" fontId="0" fillId="0" borderId="1" xfId="0" applyBorder="1" applyAlignment="1" applyProtection="1">
      <alignment horizontal="center" vertical="center" shrinkToFit="1"/>
      <protection locked="0"/>
    </xf>
    <xf numFmtId="38" fontId="0" fillId="0" borderId="1" xfId="3" applyFont="1" applyBorder="1" applyAlignment="1" applyProtection="1">
      <alignment vertical="center" shrinkToFit="1"/>
      <protection locked="0"/>
    </xf>
    <xf numFmtId="38" fontId="0" fillId="5" borderId="1" xfId="3" applyFont="1" applyFill="1" applyBorder="1" applyAlignment="1" applyProtection="1">
      <alignment vertical="center" shrinkToFit="1"/>
    </xf>
    <xf numFmtId="3" fontId="0" fillId="0" borderId="1" xfId="0" applyNumberFormat="1" applyBorder="1" applyAlignment="1" applyProtection="1">
      <alignment vertical="center" shrinkToFit="1"/>
      <protection locked="0"/>
    </xf>
    <xf numFmtId="3" fontId="0" fillId="0" borderId="1" xfId="0" applyNumberFormat="1" applyBorder="1" applyAlignment="1" applyProtection="1">
      <alignment horizontal="center" vertical="center" shrinkToFit="1"/>
      <protection locked="0"/>
    </xf>
    <xf numFmtId="3" fontId="4" fillId="0" borderId="1" xfId="0" applyNumberFormat="1" applyFont="1" applyBorder="1" applyAlignment="1" applyProtection="1">
      <alignment vertical="center" shrinkToFit="1"/>
      <protection locked="0"/>
    </xf>
    <xf numFmtId="3" fontId="4" fillId="0" borderId="1" xfId="0" applyNumberFormat="1" applyFont="1" applyBorder="1" applyAlignment="1" applyProtection="1">
      <alignment horizontal="center" vertical="center" shrinkToFit="1"/>
      <protection locked="0"/>
    </xf>
    <xf numFmtId="0" fontId="45" fillId="0" borderId="0" xfId="0" applyFont="1" applyAlignment="1">
      <alignment horizontal="center" vertical="center"/>
    </xf>
    <xf numFmtId="38" fontId="5" fillId="0" borderId="9" xfId="0" applyNumberFormat="1" applyFont="1" applyFill="1" applyBorder="1" applyAlignment="1" applyProtection="1">
      <alignment vertical="center" shrinkToFit="1"/>
    </xf>
    <xf numFmtId="38" fontId="5" fillId="0" borderId="0" xfId="0" applyNumberFormat="1" applyFont="1" applyFill="1" applyBorder="1" applyAlignment="1" applyProtection="1">
      <alignment vertical="center" shrinkToFit="1"/>
    </xf>
    <xf numFmtId="38" fontId="5" fillId="2" borderId="1" xfId="0" applyNumberFormat="1" applyFont="1" applyFill="1" applyBorder="1" applyAlignment="1" applyProtection="1">
      <alignment horizontal="center" vertical="center" shrinkToFit="1"/>
    </xf>
    <xf numFmtId="0" fontId="35" fillId="0" borderId="24" xfId="0" applyFont="1" applyBorder="1" applyAlignment="1">
      <alignment horizontal="center" vertical="center"/>
    </xf>
    <xf numFmtId="0" fontId="35" fillId="0" borderId="4" xfId="0" applyFont="1" applyBorder="1" applyAlignment="1">
      <alignment vertical="center"/>
    </xf>
    <xf numFmtId="0" fontId="35" fillId="0" borderId="3" xfId="0" applyFont="1" applyBorder="1" applyAlignment="1">
      <alignment vertical="center"/>
    </xf>
    <xf numFmtId="0" fontId="45" fillId="0" borderId="2" xfId="0" applyFont="1" applyBorder="1" applyAlignment="1">
      <alignment horizontal="center" vertical="center"/>
    </xf>
    <xf numFmtId="0" fontId="45" fillId="0" borderId="4" xfId="0" applyFont="1" applyBorder="1" applyAlignment="1">
      <alignment horizontal="center" vertical="center"/>
    </xf>
    <xf numFmtId="0" fontId="35" fillId="0" borderId="0" xfId="0" applyFont="1" applyAlignment="1">
      <alignment vertical="center"/>
    </xf>
    <xf numFmtId="0" fontId="35" fillId="0" borderId="0" xfId="0" applyFont="1" applyAlignment="1">
      <alignment horizontal="center" vertical="center"/>
    </xf>
    <xf numFmtId="0" fontId="35" fillId="0" borderId="1" xfId="0" applyFont="1" applyBorder="1" applyAlignment="1">
      <alignment horizontal="center" vertical="center"/>
    </xf>
    <xf numFmtId="0" fontId="42" fillId="0" borderId="0" xfId="0" applyFont="1" applyAlignment="1">
      <alignment horizontal="left" vertical="center" wrapText="1"/>
    </xf>
    <xf numFmtId="0" fontId="35" fillId="0" borderId="0" xfId="0" applyFont="1" applyAlignment="1">
      <alignment vertical="center"/>
    </xf>
    <xf numFmtId="0" fontId="35" fillId="0" borderId="0" xfId="0" applyFont="1" applyAlignment="1">
      <alignment vertical="center" wrapText="1"/>
    </xf>
    <xf numFmtId="0" fontId="35" fillId="0" borderId="0" xfId="0" applyFont="1" applyAlignment="1">
      <alignment vertical="center"/>
    </xf>
    <xf numFmtId="0" fontId="24" fillId="0" borderId="0" xfId="0" applyFont="1" applyAlignment="1" applyProtection="1">
      <alignment horizontal="center"/>
    </xf>
    <xf numFmtId="0" fontId="0" fillId="0" borderId="0" xfId="0" applyAlignment="1" applyProtection="1">
      <alignment horizontal="center" vertical="center"/>
    </xf>
    <xf numFmtId="0" fontId="24" fillId="0" borderId="0" xfId="0" applyFont="1" applyAlignment="1" applyProtection="1">
      <alignment horizontal="center" vertical="center"/>
    </xf>
    <xf numFmtId="0" fontId="35" fillId="0" borderId="0" xfId="0" applyFont="1" applyAlignment="1">
      <alignment vertical="center"/>
    </xf>
    <xf numFmtId="180" fontId="0" fillId="0" borderId="0" xfId="0" applyNumberFormat="1" applyAlignment="1" applyProtection="1">
      <alignment vertical="center"/>
    </xf>
    <xf numFmtId="0" fontId="24" fillId="0" borderId="0" xfId="0" applyFont="1" applyAlignment="1" applyProtection="1">
      <alignment wrapText="1"/>
    </xf>
    <xf numFmtId="0" fontId="25" fillId="0" borderId="0" xfId="0" applyFont="1" applyAlignment="1" applyProtection="1">
      <alignment horizontal="right" vertical="center"/>
    </xf>
    <xf numFmtId="0" fontId="0" fillId="0" borderId="0" xfId="0" applyProtection="1"/>
    <xf numFmtId="0" fontId="0" fillId="0" borderId="0" xfId="0" applyAlignment="1" applyProtection="1">
      <alignment vertical="top"/>
    </xf>
    <xf numFmtId="58" fontId="0" fillId="0" borderId="1" xfId="0" applyNumberFormat="1" applyBorder="1" applyAlignment="1" applyProtection="1">
      <alignment horizontal="left" vertical="center"/>
      <protection locked="0"/>
    </xf>
    <xf numFmtId="49" fontId="0" fillId="8" borderId="1" xfId="0" applyNumberFormat="1" applyFill="1" applyBorder="1" applyAlignment="1" applyProtection="1">
      <alignment horizontal="left" vertical="center" shrinkToFit="1"/>
      <protection locked="0"/>
    </xf>
    <xf numFmtId="49" fontId="3" fillId="8" borderId="1" xfId="2" applyNumberFormat="1" applyFill="1" applyBorder="1" applyAlignment="1" applyProtection="1">
      <alignment horizontal="left" vertical="center" shrinkToFit="1"/>
      <protection locked="0"/>
    </xf>
    <xf numFmtId="0" fontId="7" fillId="0" borderId="0" xfId="0" applyFont="1" applyAlignment="1" applyProtection="1">
      <alignment horizontal="right" vertical="center"/>
    </xf>
    <xf numFmtId="0" fontId="0" fillId="0" borderId="0" xfId="0" applyAlignment="1" applyProtection="1">
      <alignment vertical="center"/>
    </xf>
    <xf numFmtId="0" fontId="11" fillId="0" borderId="0" xfId="0" applyFont="1" applyAlignment="1" applyProtection="1">
      <alignment vertical="center"/>
    </xf>
    <xf numFmtId="0" fontId="8" fillId="0" borderId="0" xfId="0" applyFont="1" applyProtection="1"/>
    <xf numFmtId="0" fontId="10" fillId="0" borderId="0" xfId="0" applyFont="1" applyAlignment="1" applyProtection="1">
      <alignment vertical="center"/>
    </xf>
    <xf numFmtId="0" fontId="22" fillId="0" borderId="0" xfId="0" applyFont="1" applyAlignment="1" applyProtection="1">
      <alignment horizontal="left" vertical="center"/>
    </xf>
    <xf numFmtId="0" fontId="5" fillId="7" borderId="1" xfId="0" applyFont="1" applyFill="1" applyBorder="1" applyAlignment="1" applyProtection="1">
      <alignment horizontal="center" vertical="center"/>
    </xf>
    <xf numFmtId="0" fontId="5" fillId="0" borderId="0" xfId="0" applyFont="1" applyAlignment="1" applyProtection="1">
      <alignment vertical="center"/>
    </xf>
    <xf numFmtId="0" fontId="5" fillId="7" borderId="1" xfId="0" applyFont="1" applyFill="1" applyBorder="1" applyAlignment="1" applyProtection="1">
      <alignment horizontal="center" vertical="center" wrapText="1"/>
    </xf>
    <xf numFmtId="0" fontId="23" fillId="0" borderId="0" xfId="0" applyFont="1" applyAlignment="1" applyProtection="1">
      <alignment horizontal="left" vertical="top"/>
    </xf>
    <xf numFmtId="0" fontId="5" fillId="7" borderId="1" xfId="0" applyFont="1" applyFill="1" applyBorder="1" applyAlignment="1" applyProtection="1">
      <alignment vertical="center" wrapText="1"/>
    </xf>
    <xf numFmtId="3" fontId="5" fillId="7" borderId="10" xfId="0" applyNumberFormat="1" applyFont="1" applyFill="1" applyBorder="1" applyAlignment="1" applyProtection="1">
      <alignment vertical="center"/>
    </xf>
    <xf numFmtId="0" fontId="21" fillId="0" borderId="0" xfId="0" applyFont="1" applyAlignment="1" applyProtection="1">
      <alignment vertical="center" wrapText="1"/>
    </xf>
    <xf numFmtId="0" fontId="14" fillId="0" borderId="0" xfId="0" applyFont="1" applyAlignment="1" applyProtection="1">
      <alignment vertical="center" wrapText="1"/>
    </xf>
    <xf numFmtId="0" fontId="17" fillId="0" borderId="0" xfId="0" applyFont="1" applyProtection="1"/>
    <xf numFmtId="0" fontId="0" fillId="0" borderId="0" xfId="0" applyAlignment="1" applyProtection="1">
      <alignment shrinkToFit="1"/>
    </xf>
    <xf numFmtId="0" fontId="37" fillId="0" borderId="0" xfId="0" applyFont="1" applyProtection="1"/>
    <xf numFmtId="0" fontId="5" fillId="0" borderId="0" xfId="0" applyFont="1" applyAlignment="1" applyProtection="1">
      <alignment horizontal="center"/>
    </xf>
    <xf numFmtId="0" fontId="13" fillId="0" borderId="0" xfId="0" applyFont="1" applyProtection="1"/>
    <xf numFmtId="0" fontId="12" fillId="0" borderId="0" xfId="0" applyFont="1" applyAlignment="1" applyProtection="1">
      <alignment horizontal="right"/>
    </xf>
    <xf numFmtId="0" fontId="13" fillId="0" borderId="0" xfId="0" applyFont="1" applyAlignment="1" applyProtection="1">
      <alignment horizontal="right"/>
    </xf>
    <xf numFmtId="0" fontId="39" fillId="2" borderId="1" xfId="0" applyFont="1" applyFill="1" applyBorder="1" applyAlignment="1" applyProtection="1">
      <alignment horizontal="center" vertical="center" wrapText="1"/>
    </xf>
    <xf numFmtId="0" fontId="6" fillId="0" borderId="0" xfId="0" applyFont="1" applyAlignment="1" applyProtection="1">
      <alignment shrinkToFit="1"/>
    </xf>
    <xf numFmtId="3" fontId="0" fillId="0" borderId="0" xfId="0" applyNumberFormat="1" applyProtection="1"/>
    <xf numFmtId="0" fontId="0" fillId="4" borderId="2" xfId="0" applyFill="1" applyBorder="1" applyAlignment="1" applyProtection="1">
      <alignment horizontal="center" vertical="center"/>
    </xf>
    <xf numFmtId="0" fontId="5" fillId="4" borderId="4" xfId="0" applyFont="1" applyFill="1" applyBorder="1" applyAlignment="1" applyProtection="1">
      <alignment vertical="center"/>
    </xf>
    <xf numFmtId="0" fontId="0" fillId="4" borderId="4" xfId="0" applyFill="1" applyBorder="1" applyAlignment="1" applyProtection="1">
      <alignment horizontal="center" vertical="center"/>
    </xf>
    <xf numFmtId="38" fontId="0" fillId="4" borderId="4" xfId="3" applyFont="1" applyFill="1" applyBorder="1" applyAlignment="1" applyProtection="1">
      <alignment vertical="center"/>
    </xf>
    <xf numFmtId="176" fontId="0" fillId="4" borderId="4" xfId="0" applyNumberFormat="1" applyFill="1" applyBorder="1" applyAlignment="1" applyProtection="1">
      <alignment horizontal="center" vertical="center"/>
    </xf>
    <xf numFmtId="3" fontId="0" fillId="4" borderId="3" xfId="0" applyNumberFormat="1" applyFill="1" applyBorder="1" applyAlignment="1" applyProtection="1">
      <alignment vertical="center"/>
    </xf>
    <xf numFmtId="3" fontId="0" fillId="4" borderId="3" xfId="0" applyNumberFormat="1" applyFill="1" applyBorder="1" applyAlignment="1" applyProtection="1">
      <alignment horizontal="center" vertical="center"/>
    </xf>
    <xf numFmtId="3" fontId="0" fillId="4" borderId="3" xfId="0" applyNumberFormat="1" applyFill="1" applyBorder="1" applyAlignment="1" applyProtection="1">
      <alignment vertical="center" wrapText="1"/>
    </xf>
    <xf numFmtId="3" fontId="0" fillId="4" borderId="1" xfId="0" applyNumberFormat="1" applyFill="1" applyBorder="1" applyAlignment="1" applyProtection="1">
      <alignment vertical="center" wrapText="1"/>
    </xf>
    <xf numFmtId="0" fontId="5" fillId="0" borderId="9" xfId="0" applyFont="1" applyFill="1" applyBorder="1" applyAlignment="1" applyProtection="1">
      <alignment vertical="center"/>
    </xf>
    <xf numFmtId="0" fontId="5" fillId="2" borderId="7" xfId="0" applyFont="1" applyFill="1" applyBorder="1" applyAlignment="1" applyProtection="1">
      <alignment vertical="center"/>
    </xf>
    <xf numFmtId="38" fontId="5" fillId="0" borderId="0" xfId="0" applyNumberFormat="1" applyFont="1" applyAlignment="1" applyProtection="1">
      <alignment vertical="center" shrinkToFi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38" fontId="5" fillId="0" borderId="0" xfId="0" applyNumberFormat="1" applyFont="1" applyFill="1" applyBorder="1" applyAlignment="1" applyProtection="1">
      <alignment horizontal="center" vertical="center" shrinkToFit="1"/>
    </xf>
    <xf numFmtId="0" fontId="21" fillId="0" borderId="0" xfId="0" applyFont="1" applyProtection="1"/>
    <xf numFmtId="181" fontId="0" fillId="0" borderId="1" xfId="3" applyNumberFormat="1" applyFont="1" applyFill="1" applyBorder="1" applyAlignment="1" applyProtection="1">
      <alignment vertical="center" shrinkToFit="1"/>
      <protection locked="0"/>
    </xf>
    <xf numFmtId="0" fontId="21" fillId="0" borderId="0" xfId="0" applyFont="1" applyAlignment="1" applyProtection="1">
      <alignment vertical="center"/>
    </xf>
    <xf numFmtId="0" fontId="0" fillId="0" borderId="6" xfId="0" applyBorder="1" applyAlignment="1" applyProtection="1">
      <alignment horizontal="center" vertical="center"/>
    </xf>
    <xf numFmtId="0" fontId="0" fillId="2" borderId="3" xfId="0" applyFill="1" applyBorder="1" applyAlignment="1" applyProtection="1">
      <alignment horizontal="center" vertical="center"/>
    </xf>
    <xf numFmtId="0" fontId="0" fillId="4" borderId="1" xfId="0"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15" fillId="0" borderId="0" xfId="0" applyFont="1" applyAlignment="1" applyProtection="1">
      <alignment vertical="center"/>
    </xf>
    <xf numFmtId="0" fontId="5" fillId="0" borderId="0" xfId="0" applyFont="1" applyProtection="1"/>
    <xf numFmtId="0" fontId="24" fillId="0" borderId="0" xfId="0" applyFont="1" applyAlignment="1" applyProtection="1">
      <alignment horizontal="center"/>
    </xf>
    <xf numFmtId="0" fontId="24" fillId="0" borderId="0" xfId="0" applyFont="1" applyAlignment="1" applyProtection="1">
      <alignment horizontal="center" vertical="center" wrapText="1"/>
    </xf>
    <xf numFmtId="0" fontId="0" fillId="0" borderId="0" xfId="0" applyAlignment="1" applyProtection="1">
      <alignment horizontal="center" vertical="center"/>
    </xf>
    <xf numFmtId="0" fontId="24" fillId="0" borderId="0" xfId="0" applyFont="1" applyAlignment="1" applyProtection="1">
      <alignment vertical="center" shrinkToFit="1"/>
    </xf>
    <xf numFmtId="0" fontId="24" fillId="0" borderId="0" xfId="0" applyFont="1" applyAlignment="1" applyProtection="1">
      <alignment vertical="top"/>
    </xf>
    <xf numFmtId="0" fontId="0" fillId="2" borderId="3" xfId="0" applyFill="1" applyBorder="1" applyAlignment="1" applyProtection="1">
      <alignment horizontal="center" vertical="center"/>
    </xf>
    <xf numFmtId="0" fontId="0" fillId="4" borderId="1" xfId="0" applyFill="1" applyBorder="1" applyAlignment="1" applyProtection="1">
      <alignment horizontal="center" vertical="center"/>
    </xf>
    <xf numFmtId="0" fontId="35" fillId="0" borderId="0" xfId="0" applyFont="1" applyAlignment="1">
      <alignment horizontal="center" vertical="center"/>
    </xf>
    <xf numFmtId="0" fontId="24" fillId="0" borderId="0" xfId="0" applyFont="1" applyAlignment="1" applyProtection="1">
      <alignment horizontal="center" vertical="center"/>
      <protection locked="0"/>
    </xf>
    <xf numFmtId="0" fontId="24" fillId="0" borderId="1" xfId="0" applyFont="1" applyBorder="1" applyAlignment="1" applyProtection="1">
      <alignment horizontal="center" vertical="center" shrinkToFit="1"/>
      <protection locked="0"/>
    </xf>
    <xf numFmtId="0" fontId="24" fillId="0" borderId="0" xfId="0" applyFont="1" applyAlignment="1" applyProtection="1">
      <alignment horizontal="center" vertical="center"/>
    </xf>
    <xf numFmtId="0" fontId="24" fillId="0" borderId="1" xfId="0" applyFont="1" applyBorder="1" applyAlignment="1" applyProtection="1">
      <alignment horizontal="center" vertical="center"/>
      <protection locked="0"/>
    </xf>
    <xf numFmtId="0" fontId="24" fillId="0" borderId="0" xfId="0" applyFont="1" applyAlignment="1">
      <alignment horizontal="center"/>
    </xf>
    <xf numFmtId="0" fontId="24" fillId="0" borderId="0" xfId="0" applyFont="1" applyAlignment="1">
      <alignment wrapText="1"/>
    </xf>
    <xf numFmtId="0" fontId="35" fillId="0" borderId="0" xfId="0" applyFont="1" applyAlignment="1">
      <alignment vertical="center"/>
    </xf>
    <xf numFmtId="58" fontId="0" fillId="0" borderId="1" xfId="0" applyNumberFormat="1" applyBorder="1" applyAlignment="1" applyProtection="1">
      <alignment horizontal="center" vertical="center" shrinkToFit="1"/>
      <protection locked="0"/>
    </xf>
    <xf numFmtId="0" fontId="11" fillId="0" borderId="0" xfId="0" applyFont="1" applyProtection="1"/>
    <xf numFmtId="0" fontId="5" fillId="2" borderId="1" xfId="0" applyFont="1" applyFill="1" applyBorder="1" applyAlignment="1" applyProtection="1">
      <alignment horizontal="center" vertical="center" shrinkToFit="1"/>
    </xf>
    <xf numFmtId="0" fontId="39" fillId="2" borderId="1" xfId="0" applyFont="1" applyFill="1" applyBorder="1" applyAlignment="1" applyProtection="1">
      <alignment horizontal="center" vertical="center" shrinkToFit="1"/>
    </xf>
    <xf numFmtId="0" fontId="0" fillId="4" borderId="3" xfId="0" applyFill="1" applyBorder="1" applyAlignment="1" applyProtection="1">
      <alignment vertical="center"/>
    </xf>
    <xf numFmtId="0" fontId="39" fillId="0" borderId="0" xfId="0" applyFont="1" applyProtection="1"/>
    <xf numFmtId="176" fontId="24" fillId="0" borderId="0" xfId="0" applyNumberFormat="1" applyFont="1" applyAlignment="1" applyProtection="1">
      <alignment horizontal="center"/>
    </xf>
    <xf numFmtId="0" fontId="34" fillId="0" borderId="0" xfId="0" applyFont="1" applyProtection="1"/>
    <xf numFmtId="0" fontId="34" fillId="0" borderId="0" xfId="0" applyFont="1" applyAlignment="1" applyProtection="1">
      <alignment vertical="top"/>
    </xf>
    <xf numFmtId="0" fontId="12" fillId="0" borderId="0" xfId="0" applyFont="1" applyAlignment="1" applyProtection="1">
      <alignment horizontal="left"/>
    </xf>
    <xf numFmtId="0" fontId="46" fillId="2" borderId="5" xfId="0" applyFont="1" applyFill="1" applyBorder="1" applyAlignment="1" applyProtection="1">
      <alignment horizontal="center" vertical="center" wrapText="1"/>
    </xf>
    <xf numFmtId="0" fontId="0" fillId="0" borderId="0" xfId="0" applyAlignment="1" applyProtection="1">
      <alignment wrapText="1"/>
    </xf>
    <xf numFmtId="3" fontId="0" fillId="4" borderId="4" xfId="0" applyNumberFormat="1" applyFill="1" applyBorder="1" applyAlignment="1" applyProtection="1">
      <alignment vertical="center"/>
    </xf>
    <xf numFmtId="0" fontId="0" fillId="4" borderId="3" xfId="0" applyFill="1" applyBorder="1" applyProtection="1"/>
    <xf numFmtId="0" fontId="0" fillId="0" borderId="0" xfId="0" applyBorder="1" applyAlignment="1" applyProtection="1">
      <alignment vertical="center" wrapText="1"/>
    </xf>
    <xf numFmtId="38" fontId="0" fillId="0" borderId="1" xfId="3" applyFont="1" applyFill="1" applyBorder="1" applyAlignment="1" applyProtection="1">
      <alignment vertical="center" shrinkToFit="1"/>
      <protection locked="0"/>
    </xf>
    <xf numFmtId="0" fontId="0" fillId="0" borderId="1" xfId="0" applyNumberFormat="1" applyBorder="1" applyAlignment="1" applyProtection="1">
      <alignment vertical="center" shrinkToFit="1"/>
      <protection locked="0"/>
    </xf>
    <xf numFmtId="0" fontId="4" fillId="0" borderId="1" xfId="0" applyNumberFormat="1" applyFont="1" applyBorder="1" applyAlignment="1" applyProtection="1">
      <alignment horizontal="center" vertical="center" shrinkToFit="1"/>
      <protection locked="0"/>
    </xf>
    <xf numFmtId="0" fontId="4" fillId="0" borderId="1" xfId="0" applyNumberFormat="1" applyFont="1" applyBorder="1" applyAlignment="1" applyProtection="1">
      <alignment vertical="center" shrinkToFit="1"/>
      <protection locked="0"/>
    </xf>
    <xf numFmtId="0" fontId="29" fillId="0" borderId="1" xfId="0" applyNumberFormat="1" applyFont="1" applyBorder="1" applyAlignment="1" applyProtection="1">
      <alignment vertical="center" shrinkToFit="1"/>
      <protection locked="0"/>
    </xf>
    <xf numFmtId="0" fontId="14" fillId="0" borderId="0" xfId="0" applyFont="1" applyProtection="1"/>
    <xf numFmtId="0" fontId="39" fillId="2" borderId="1" xfId="0" applyFont="1" applyFill="1" applyBorder="1" applyAlignment="1" applyProtection="1">
      <alignment horizontal="center" vertical="center"/>
    </xf>
    <xf numFmtId="176" fontId="24" fillId="0" borderId="0" xfId="0" applyNumberFormat="1" applyFont="1" applyAlignment="1" applyProtection="1">
      <alignment vertical="center"/>
    </xf>
    <xf numFmtId="0" fontId="24" fillId="7" borderId="0" xfId="0" applyFont="1" applyFill="1" applyProtection="1"/>
    <xf numFmtId="0" fontId="24" fillId="0" borderId="1" xfId="0" applyFont="1" applyBorder="1" applyAlignment="1" applyProtection="1">
      <alignment horizontal="center" vertical="center" shrinkToFit="1"/>
      <protection locked="0"/>
    </xf>
    <xf numFmtId="0" fontId="0" fillId="9" borderId="0" xfId="0" applyFill="1" applyAlignment="1" applyProtection="1">
      <alignment vertical="center"/>
      <protection locked="0"/>
    </xf>
    <xf numFmtId="0" fontId="0" fillId="2" borderId="3" xfId="0" applyFill="1" applyBorder="1" applyAlignment="1" applyProtection="1">
      <alignment vertical="center"/>
      <protection locked="0"/>
    </xf>
    <xf numFmtId="49" fontId="0" fillId="8" borderId="3" xfId="0" applyNumberFormat="1" applyFill="1" applyBorder="1" applyAlignment="1" applyProtection="1">
      <alignment horizontal="left" vertical="center"/>
      <protection locked="0"/>
    </xf>
    <xf numFmtId="0" fontId="0" fillId="2" borderId="3" xfId="0" applyFill="1" applyBorder="1" applyAlignment="1" applyProtection="1">
      <alignment vertical="center" shrinkToFit="1"/>
      <protection locked="0"/>
    </xf>
    <xf numFmtId="49" fontId="0" fillId="0" borderId="1" xfId="0" applyNumberFormat="1" applyFill="1" applyBorder="1" applyAlignment="1" applyProtection="1">
      <alignment horizontal="left" vertical="center"/>
      <protection locked="0"/>
    </xf>
    <xf numFmtId="0" fontId="0" fillId="9" borderId="9" xfId="0" applyFill="1" applyBorder="1" applyAlignment="1" applyProtection="1">
      <alignment vertical="center"/>
      <protection locked="0"/>
    </xf>
    <xf numFmtId="0" fontId="0" fillId="10" borderId="23" xfId="0" applyFill="1" applyBorder="1" applyAlignment="1" applyProtection="1">
      <alignment vertical="center"/>
      <protection locked="0"/>
    </xf>
    <xf numFmtId="49" fontId="0" fillId="11" borderId="1" xfId="0" applyNumberFormat="1" applyFill="1" applyBorder="1" applyAlignment="1" applyProtection="1">
      <alignment vertical="center"/>
      <protection locked="0"/>
    </xf>
    <xf numFmtId="49" fontId="21" fillId="11" borderId="1" xfId="2" applyNumberFormat="1" applyFont="1" applyFill="1" applyBorder="1" applyAlignment="1" applyProtection="1">
      <alignment vertical="center"/>
      <protection locked="0"/>
    </xf>
    <xf numFmtId="0" fontId="24" fillId="0" borderId="0" xfId="0" applyFont="1" applyAlignment="1" applyProtection="1">
      <alignment wrapText="1"/>
    </xf>
    <xf numFmtId="0" fontId="24" fillId="0" borderId="0" xfId="0" applyFont="1" applyAlignment="1" applyProtection="1">
      <alignment vertical="center" wrapText="1"/>
    </xf>
    <xf numFmtId="0" fontId="0" fillId="0" borderId="0" xfId="0" applyAlignment="1" applyProtection="1">
      <alignment vertical="center" wrapText="1"/>
    </xf>
    <xf numFmtId="0" fontId="24" fillId="0" borderId="0" xfId="0" applyFont="1" applyAlignment="1" applyProtection="1">
      <alignment horizontal="center" vertical="center" wrapText="1"/>
    </xf>
    <xf numFmtId="0" fontId="0" fillId="0" borderId="0" xfId="0" applyAlignment="1" applyProtection="1">
      <alignment horizontal="center" vertical="center"/>
    </xf>
    <xf numFmtId="180" fontId="24" fillId="0" borderId="0" xfId="0" applyNumberFormat="1" applyFont="1" applyAlignment="1" applyProtection="1">
      <alignment horizontal="right" vertical="center"/>
    </xf>
    <xf numFmtId="0" fontId="24" fillId="0" borderId="0" xfId="0" applyFont="1" applyAlignment="1" applyProtection="1">
      <alignment horizontal="left" vertical="center" shrinkToFit="1"/>
    </xf>
    <xf numFmtId="0" fontId="24" fillId="0" borderId="0" xfId="0" applyFont="1" applyAlignment="1" applyProtection="1">
      <alignment vertical="center" shrinkToFit="1"/>
    </xf>
    <xf numFmtId="0" fontId="24" fillId="0" borderId="0" xfId="0" applyFont="1" applyBorder="1" applyAlignment="1" applyProtection="1">
      <alignment horizontal="left" vertical="center" wrapText="1"/>
    </xf>
    <xf numFmtId="0" fontId="24" fillId="0" borderId="0" xfId="0" applyFont="1" applyBorder="1" applyAlignment="1" applyProtection="1">
      <alignment vertical="center" shrinkToFit="1"/>
    </xf>
    <xf numFmtId="0" fontId="24" fillId="0" borderId="0" xfId="0" applyFont="1" applyBorder="1" applyAlignment="1" applyProtection="1">
      <alignment horizontal="left" vertical="center" shrinkToFit="1"/>
    </xf>
    <xf numFmtId="0" fontId="24" fillId="0" borderId="0" xfId="0" applyFont="1" applyAlignment="1" applyProtection="1">
      <alignment horizontal="center"/>
    </xf>
    <xf numFmtId="179" fontId="24" fillId="0" borderId="0" xfId="0" applyNumberFormat="1" applyFont="1" applyAlignment="1" applyProtection="1">
      <alignment horizontal="center"/>
    </xf>
    <xf numFmtId="0" fontId="24" fillId="0" borderId="0" xfId="0" applyFont="1" applyAlignment="1" applyProtection="1">
      <alignment horizontal="left" vertical="top"/>
    </xf>
    <xf numFmtId="0" fontId="24" fillId="0" borderId="0" xfId="0" applyFont="1" applyAlignment="1" applyProtection="1">
      <alignment vertical="top"/>
    </xf>
    <xf numFmtId="0" fontId="26" fillId="0" borderId="0" xfId="0"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top" wrapText="1"/>
    </xf>
    <xf numFmtId="3" fontId="0" fillId="3" borderId="2" xfId="0" applyNumberFormat="1" applyFill="1" applyBorder="1" applyAlignment="1" applyProtection="1">
      <alignment horizontal="right" vertical="center" shrinkToFit="1"/>
    </xf>
    <xf numFmtId="3" fontId="0" fillId="3" borderId="4" xfId="0" applyNumberFormat="1" applyFill="1" applyBorder="1" applyAlignment="1" applyProtection="1">
      <alignment horizontal="right" vertical="center" shrinkToFit="1"/>
    </xf>
    <xf numFmtId="0" fontId="0" fillId="6" borderId="2" xfId="0" applyFill="1" applyBorder="1" applyAlignment="1" applyProtection="1">
      <alignment horizontal="center" vertical="center"/>
    </xf>
    <xf numFmtId="0" fontId="0" fillId="6" borderId="4" xfId="0" applyFill="1" applyBorder="1" applyAlignment="1" applyProtection="1">
      <alignment horizontal="center" vertical="center"/>
    </xf>
    <xf numFmtId="0" fontId="0" fillId="6"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6" borderId="2" xfId="0" applyFill="1" applyBorder="1" applyAlignment="1" applyProtection="1">
      <alignment horizontal="center" vertical="center" shrinkToFit="1"/>
    </xf>
    <xf numFmtId="0" fontId="0" fillId="6" borderId="4" xfId="0" applyFill="1" applyBorder="1" applyAlignment="1" applyProtection="1">
      <alignment horizontal="center" vertical="center" shrinkToFit="1"/>
    </xf>
    <xf numFmtId="0" fontId="0" fillId="3" borderId="2" xfId="0" applyFill="1" applyBorder="1" applyAlignment="1" applyProtection="1">
      <alignment horizontal="center" vertical="center" shrinkToFit="1"/>
    </xf>
    <xf numFmtId="0" fontId="0" fillId="3" borderId="4" xfId="0" applyFill="1" applyBorder="1" applyAlignment="1" applyProtection="1">
      <alignment horizontal="center" vertical="center" shrinkToFit="1"/>
    </xf>
    <xf numFmtId="0" fontId="0" fillId="3" borderId="3" xfId="0" applyFill="1" applyBorder="1" applyAlignment="1" applyProtection="1">
      <alignment horizontal="center" vertical="center" shrinkToFit="1"/>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178" fontId="5" fillId="2" borderId="1" xfId="0" applyNumberFormat="1" applyFont="1" applyFill="1" applyBorder="1" applyAlignment="1" applyProtection="1">
      <alignment horizontal="center" vertical="center" wrapText="1"/>
    </xf>
    <xf numFmtId="178" fontId="5" fillId="2" borderId="1" xfId="0" applyNumberFormat="1" applyFont="1" applyFill="1" applyBorder="1" applyAlignment="1" applyProtection="1">
      <alignment horizontal="center" vertical="center"/>
    </xf>
    <xf numFmtId="178" fontId="5" fillId="3" borderId="1" xfId="0" applyNumberFormat="1" applyFont="1" applyFill="1" applyBorder="1" applyAlignment="1" applyProtection="1">
      <alignment horizontal="center" vertical="center"/>
    </xf>
    <xf numFmtId="177" fontId="6" fillId="3" borderId="1" xfId="1" applyNumberFormat="1" applyFont="1" applyFill="1" applyBorder="1" applyAlignment="1" applyProtection="1">
      <alignment horizontal="center" vertical="center"/>
    </xf>
    <xf numFmtId="0" fontId="0" fillId="2" borderId="1" xfId="0" applyFill="1" applyBorder="1" applyAlignment="1" applyProtection="1">
      <alignment horizontal="center" vertical="center"/>
    </xf>
    <xf numFmtId="12" fontId="6" fillId="3" borderId="1"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178" fontId="6" fillId="3" borderId="1" xfId="0" applyNumberFormat="1" applyFont="1" applyFill="1" applyBorder="1" applyAlignment="1" applyProtection="1">
      <alignment horizontal="center" vertical="center"/>
    </xf>
    <xf numFmtId="178" fontId="5" fillId="2" borderId="1" xfId="0" applyNumberFormat="1" applyFont="1" applyFill="1" applyBorder="1" applyAlignment="1" applyProtection="1">
      <alignment horizontal="left" vertical="center"/>
    </xf>
    <xf numFmtId="0" fontId="5" fillId="4" borderId="1" xfId="0" applyFont="1" applyFill="1" applyBorder="1" applyAlignment="1" applyProtection="1">
      <alignment horizontal="center" vertical="center"/>
    </xf>
    <xf numFmtId="0" fontId="5" fillId="0" borderId="1" xfId="0" applyFont="1" applyBorder="1" applyAlignment="1" applyProtection="1">
      <alignment vertical="center" shrinkToFit="1"/>
      <protection locked="0"/>
    </xf>
    <xf numFmtId="0" fontId="0" fillId="4" borderId="1" xfId="0" applyFill="1" applyBorder="1" applyAlignment="1" applyProtection="1">
      <alignment horizontal="center" vertical="center"/>
    </xf>
    <xf numFmtId="0" fontId="10" fillId="7" borderId="1" xfId="0" applyFont="1" applyFill="1" applyBorder="1" applyAlignment="1" applyProtection="1">
      <alignment vertical="center"/>
    </xf>
    <xf numFmtId="12" fontId="6" fillId="6" borderId="7" xfId="0" applyNumberFormat="1" applyFont="1" applyFill="1" applyBorder="1" applyAlignment="1" applyProtection="1">
      <alignment horizontal="center" vertical="center"/>
    </xf>
    <xf numFmtId="49" fontId="5" fillId="0" borderId="1" xfId="0" applyNumberFormat="1" applyFont="1" applyBorder="1" applyAlignment="1" applyProtection="1">
      <alignment horizontal="center" vertical="center"/>
      <protection locked="0"/>
    </xf>
    <xf numFmtId="0" fontId="0" fillId="2" borderId="1" xfId="0" applyFill="1" applyBorder="1" applyAlignment="1" applyProtection="1">
      <alignment horizontal="center" vertical="center" shrinkToFit="1"/>
    </xf>
    <xf numFmtId="58" fontId="5" fillId="3" borderId="1" xfId="0" applyNumberFormat="1" applyFont="1" applyFill="1" applyBorder="1" applyAlignment="1" applyProtection="1">
      <alignment horizontal="center" vertical="center"/>
    </xf>
    <xf numFmtId="0" fontId="0" fillId="2" borderId="1" xfId="0" applyFill="1" applyBorder="1" applyAlignment="1" applyProtection="1">
      <alignment horizontal="center" vertical="center" wrapText="1"/>
    </xf>
    <xf numFmtId="0" fontId="5" fillId="0" borderId="1" xfId="0" applyFont="1" applyBorder="1" applyAlignment="1" applyProtection="1">
      <alignment vertical="center" wrapText="1"/>
      <protection locked="0"/>
    </xf>
    <xf numFmtId="3" fontId="5" fillId="3" borderId="1" xfId="0" applyNumberFormat="1" applyFont="1" applyFill="1" applyBorder="1" applyAlignment="1" applyProtection="1">
      <alignment horizontal="center" vertical="center"/>
    </xf>
    <xf numFmtId="0" fontId="21" fillId="0" borderId="0" xfId="0" applyFont="1" applyAlignment="1" applyProtection="1">
      <alignment vertical="center" wrapText="1"/>
    </xf>
    <xf numFmtId="0" fontId="14" fillId="0" borderId="0" xfId="0" applyFont="1" applyAlignment="1" applyProtection="1">
      <alignment vertical="center" wrapText="1"/>
    </xf>
    <xf numFmtId="0" fontId="8" fillId="0" borderId="0" xfId="0" applyFont="1" applyProtection="1"/>
    <xf numFmtId="0" fontId="5" fillId="0" borderId="11" xfId="0" applyFont="1" applyBorder="1" applyAlignment="1" applyProtection="1">
      <alignment vertical="center" textRotation="255"/>
    </xf>
    <xf numFmtId="0" fontId="5" fillId="0" borderId="14" xfId="0" applyFont="1" applyBorder="1" applyAlignment="1" applyProtection="1">
      <alignment vertical="center" textRotation="255"/>
    </xf>
    <xf numFmtId="0" fontId="5" fillId="0" borderId="16" xfId="0" applyFont="1" applyBorder="1" applyAlignment="1" applyProtection="1">
      <alignment vertical="center" textRotation="255"/>
    </xf>
    <xf numFmtId="0" fontId="5" fillId="7" borderId="2" xfId="0" applyFont="1" applyFill="1" applyBorder="1" applyAlignment="1" applyProtection="1">
      <alignment vertical="center"/>
    </xf>
    <xf numFmtId="0" fontId="5" fillId="7" borderId="3" xfId="0" applyFont="1" applyFill="1" applyBorder="1" applyAlignment="1" applyProtection="1">
      <alignment vertical="center"/>
    </xf>
    <xf numFmtId="0" fontId="5" fillId="7" borderId="8" xfId="0" applyFont="1" applyFill="1" applyBorder="1" applyAlignment="1" applyProtection="1">
      <alignment vertical="center"/>
    </xf>
    <xf numFmtId="0" fontId="5" fillId="7" borderId="9" xfId="0" applyFont="1" applyFill="1" applyBorder="1" applyAlignment="1" applyProtection="1">
      <alignment vertical="center"/>
    </xf>
    <xf numFmtId="0" fontId="39" fillId="2" borderId="10" xfId="0" applyFont="1" applyFill="1" applyBorder="1" applyAlignment="1" applyProtection="1">
      <alignment horizontal="center" vertical="center" wrapText="1"/>
    </xf>
    <xf numFmtId="0" fontId="39" fillId="2" borderId="5" xfId="0" applyFont="1" applyFill="1" applyBorder="1" applyAlignment="1" applyProtection="1">
      <alignment horizontal="center" vertical="center" wrapText="1"/>
    </xf>
    <xf numFmtId="0" fontId="39" fillId="2" borderId="2" xfId="0" applyFont="1" applyFill="1" applyBorder="1" applyAlignment="1" applyProtection="1">
      <alignment horizontal="center" vertical="center" wrapText="1"/>
    </xf>
    <xf numFmtId="0" fontId="39" fillId="2" borderId="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top" wrapText="1"/>
    </xf>
    <xf numFmtId="0" fontId="5" fillId="2" borderId="5" xfId="0" applyFont="1" applyFill="1" applyBorder="1" applyAlignment="1" applyProtection="1">
      <alignment horizontal="center" vertical="top" wrapText="1"/>
    </xf>
    <xf numFmtId="0" fontId="5" fillId="2" borderId="10"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0" fillId="0" borderId="2"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19" xfId="0" applyFont="1" applyFill="1" applyBorder="1" applyAlignment="1" applyProtection="1">
      <alignment horizontal="center" vertical="center"/>
    </xf>
    <xf numFmtId="0" fontId="14" fillId="0" borderId="19" xfId="0" applyFont="1" applyBorder="1" applyAlignment="1" applyProtection="1">
      <alignment horizontal="left" vertical="center" wrapText="1"/>
    </xf>
    <xf numFmtId="0" fontId="29" fillId="0" borderId="1" xfId="0" applyFont="1" applyBorder="1" applyAlignment="1" applyProtection="1">
      <alignment vertical="center" wrapText="1"/>
      <protection locked="0"/>
    </xf>
    <xf numFmtId="0" fontId="24" fillId="0" borderId="0" xfId="0" applyFont="1" applyAlignment="1" applyProtection="1">
      <alignment horizontal="left" vertical="top" wrapText="1"/>
    </xf>
    <xf numFmtId="0" fontId="24" fillId="0" borderId="0" xfId="0" applyFont="1" applyAlignment="1" applyProtection="1">
      <alignment horizontal="left" vertical="center" wrapText="1"/>
    </xf>
    <xf numFmtId="0" fontId="27" fillId="0" borderId="0" xfId="0" applyFont="1" applyAlignment="1" applyProtection="1">
      <alignment horizontal="center" vertical="center"/>
    </xf>
    <xf numFmtId="0" fontId="24" fillId="0" borderId="1" xfId="0" applyFont="1" applyBorder="1" applyAlignment="1" applyProtection="1">
      <alignment horizontal="center" vertical="center"/>
    </xf>
    <xf numFmtId="0" fontId="24" fillId="0" borderId="0" xfId="0" applyFont="1" applyAlignment="1" applyProtection="1">
      <alignment horizontal="left" vertical="center"/>
    </xf>
    <xf numFmtId="0" fontId="35" fillId="0" borderId="0" xfId="0" applyFont="1" applyAlignment="1">
      <alignment horizontal="left" vertical="center" wrapText="1"/>
    </xf>
    <xf numFmtId="0" fontId="35" fillId="0" borderId="0" xfId="0" applyFont="1" applyAlignment="1">
      <alignment horizontal="center" vertical="center"/>
    </xf>
    <xf numFmtId="0" fontId="42" fillId="0" borderId="0" xfId="0" applyFont="1" applyAlignment="1">
      <alignment horizontal="left" vertical="center" wrapText="1"/>
    </xf>
    <xf numFmtId="0" fontId="35" fillId="0" borderId="2" xfId="0" applyFont="1" applyBorder="1" applyAlignment="1">
      <alignment horizontal="left" vertical="top"/>
    </xf>
    <xf numFmtId="0" fontId="35" fillId="0" borderId="4" xfId="0" applyFont="1" applyBorder="1" applyAlignment="1">
      <alignment horizontal="left" vertical="top"/>
    </xf>
    <xf numFmtId="0" fontId="35" fillId="0" borderId="3" xfId="0" applyFont="1" applyBorder="1" applyAlignment="1">
      <alignment horizontal="left" vertical="top"/>
    </xf>
    <xf numFmtId="0" fontId="24" fillId="0" borderId="0" xfId="0" applyFont="1" applyAlignment="1" applyProtection="1">
      <alignment horizontal="center" vertical="center"/>
    </xf>
    <xf numFmtId="176" fontId="24" fillId="7" borderId="1" xfId="0" applyNumberFormat="1" applyFont="1" applyFill="1" applyBorder="1" applyAlignment="1" applyProtection="1">
      <alignment horizontal="left" vertical="center"/>
    </xf>
    <xf numFmtId="0" fontId="24" fillId="7" borderId="1" xfId="0" applyFont="1" applyFill="1" applyBorder="1" applyAlignment="1" applyProtection="1">
      <alignment horizontal="left" vertical="center"/>
    </xf>
    <xf numFmtId="49" fontId="24" fillId="7" borderId="1" xfId="0" applyNumberFormat="1" applyFont="1" applyFill="1" applyBorder="1" applyAlignment="1" applyProtection="1">
      <alignment horizontal="left" vertical="center"/>
    </xf>
    <xf numFmtId="0" fontId="24" fillId="7" borderId="1" xfId="0" applyFont="1" applyFill="1" applyBorder="1" applyAlignment="1" applyProtection="1">
      <alignment vertical="center"/>
    </xf>
    <xf numFmtId="0" fontId="24" fillId="0" borderId="1" xfId="0" applyFont="1" applyBorder="1" applyAlignment="1" applyProtection="1">
      <alignment horizontal="center" vertical="center" shrinkToFit="1"/>
      <protection locked="0"/>
    </xf>
    <xf numFmtId="0" fontId="24" fillId="7" borderId="8" xfId="0" applyFont="1" applyFill="1" applyBorder="1" applyAlignment="1" applyProtection="1">
      <alignment vertical="center"/>
    </xf>
    <xf numFmtId="0" fontId="24" fillId="7" borderId="19" xfId="0" applyFont="1" applyFill="1" applyBorder="1" applyAlignment="1" applyProtection="1">
      <alignment vertical="center"/>
    </xf>
    <xf numFmtId="0" fontId="24" fillId="7" borderId="9" xfId="0" applyFont="1" applyFill="1" applyBorder="1" applyAlignment="1" applyProtection="1">
      <alignment vertical="center"/>
    </xf>
    <xf numFmtId="0" fontId="33" fillId="7" borderId="20" xfId="0" applyFont="1" applyFill="1" applyBorder="1" applyAlignment="1" applyProtection="1">
      <alignment vertical="center"/>
    </xf>
    <xf numFmtId="0" fontId="33" fillId="7" borderId="21" xfId="0" applyFont="1" applyFill="1" applyBorder="1" applyAlignment="1" applyProtection="1">
      <alignment vertical="center"/>
    </xf>
    <xf numFmtId="0" fontId="33" fillId="7" borderId="22" xfId="0" applyFont="1" applyFill="1" applyBorder="1" applyAlignment="1" applyProtection="1">
      <alignment vertical="center"/>
    </xf>
    <xf numFmtId="0" fontId="33" fillId="7" borderId="1" xfId="0" applyFont="1" applyFill="1" applyBorder="1" applyAlignment="1" applyProtection="1">
      <alignment vertical="center" wrapText="1"/>
    </xf>
    <xf numFmtId="0" fontId="24" fillId="7" borderId="2" xfId="0" applyFont="1" applyFill="1" applyBorder="1" applyAlignment="1" applyProtection="1">
      <alignment vertical="center"/>
    </xf>
    <xf numFmtId="0" fontId="24" fillId="7" borderId="4" xfId="0" applyFont="1" applyFill="1" applyBorder="1" applyAlignment="1" applyProtection="1">
      <alignment vertical="center"/>
    </xf>
    <xf numFmtId="0" fontId="24" fillId="7" borderId="3" xfId="0" applyFont="1" applyFill="1" applyBorder="1" applyAlignment="1" applyProtection="1">
      <alignment vertical="center"/>
    </xf>
    <xf numFmtId="0" fontId="24" fillId="7" borderId="1" xfId="0" applyFont="1" applyFill="1" applyBorder="1" applyAlignment="1" applyProtection="1">
      <alignment vertical="center" wrapText="1"/>
    </xf>
    <xf numFmtId="0" fontId="24" fillId="7" borderId="1" xfId="0" applyFont="1" applyFill="1" applyBorder="1" applyAlignment="1" applyProtection="1">
      <alignment horizontal="center" vertical="center" wrapText="1"/>
    </xf>
    <xf numFmtId="0" fontId="24" fillId="0" borderId="1" xfId="0" applyFont="1" applyBorder="1" applyAlignment="1" applyProtection="1">
      <alignment vertical="center" shrinkToFit="1"/>
      <protection locked="0"/>
    </xf>
    <xf numFmtId="0" fontId="24" fillId="7" borderId="0" xfId="0" applyFont="1" applyFill="1" applyAlignment="1" applyProtection="1">
      <alignment horizontal="center"/>
    </xf>
    <xf numFmtId="0" fontId="24" fillId="7" borderId="1" xfId="0" applyFont="1" applyFill="1" applyBorder="1" applyAlignment="1" applyProtection="1">
      <alignment horizontal="left" vertical="center" shrinkToFit="1"/>
    </xf>
    <xf numFmtId="0" fontId="24" fillId="7" borderId="1" xfId="0" applyFont="1" applyFill="1" applyBorder="1" applyAlignment="1" applyProtection="1">
      <alignment vertical="center" shrinkToFit="1"/>
    </xf>
    <xf numFmtId="0" fontId="24" fillId="0" borderId="8" xfId="0" applyFont="1" applyBorder="1" applyAlignment="1" applyProtection="1">
      <alignment horizontal="left" vertical="top"/>
      <protection locked="0"/>
    </xf>
    <xf numFmtId="0" fontId="24" fillId="0" borderId="19" xfId="0" applyFont="1" applyBorder="1" applyAlignment="1" applyProtection="1">
      <alignment horizontal="left" vertical="top"/>
      <protection locked="0"/>
    </xf>
    <xf numFmtId="0" fontId="24" fillId="0" borderId="9" xfId="0" applyFont="1" applyBorder="1" applyAlignment="1" applyProtection="1">
      <alignment horizontal="left" vertical="top"/>
      <protection locked="0"/>
    </xf>
    <xf numFmtId="0" fontId="24" fillId="0" borderId="6" xfId="0" applyFont="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4" fillId="0" borderId="23" xfId="0" applyFont="1" applyBorder="1" applyAlignment="1" applyProtection="1">
      <alignment horizontal="left" vertical="top"/>
      <protection locked="0"/>
    </xf>
    <xf numFmtId="0" fontId="24" fillId="0" borderId="20" xfId="0" applyFont="1" applyBorder="1" applyAlignment="1" applyProtection="1">
      <alignment horizontal="left" vertical="top"/>
      <protection locked="0"/>
    </xf>
    <xf numFmtId="0" fontId="24" fillId="0" borderId="21" xfId="0" applyFont="1" applyBorder="1" applyAlignment="1" applyProtection="1">
      <alignment horizontal="left" vertical="top"/>
      <protection locked="0"/>
    </xf>
    <xf numFmtId="0" fontId="24" fillId="0" borderId="22" xfId="0" applyFont="1" applyBorder="1" applyAlignment="1" applyProtection="1">
      <alignment horizontal="left" vertical="top"/>
      <protection locked="0"/>
    </xf>
    <xf numFmtId="0" fontId="24" fillId="0" borderId="8" xfId="0" applyFont="1" applyBorder="1" applyAlignment="1" applyProtection="1">
      <alignment vertical="top"/>
      <protection locked="0"/>
    </xf>
    <xf numFmtId="0" fontId="24" fillId="0" borderId="19" xfId="0" applyFont="1" applyBorder="1" applyAlignment="1" applyProtection="1">
      <alignment vertical="top"/>
      <protection locked="0"/>
    </xf>
    <xf numFmtId="0" fontId="24" fillId="0" borderId="9" xfId="0" applyFont="1" applyBorder="1" applyAlignment="1" applyProtection="1">
      <alignment vertical="top"/>
      <protection locked="0"/>
    </xf>
    <xf numFmtId="0" fontId="24" fillId="0" borderId="6" xfId="0" applyFont="1" applyBorder="1" applyAlignment="1" applyProtection="1">
      <alignment vertical="top"/>
      <protection locked="0"/>
    </xf>
    <xf numFmtId="0" fontId="24" fillId="0" borderId="0" xfId="0" applyFont="1" applyBorder="1" applyAlignment="1" applyProtection="1">
      <alignment vertical="top"/>
      <protection locked="0"/>
    </xf>
    <xf numFmtId="0" fontId="24" fillId="0" borderId="23" xfId="0" applyFont="1" applyBorder="1" applyAlignment="1" applyProtection="1">
      <alignment vertical="top"/>
      <protection locked="0"/>
    </xf>
    <xf numFmtId="0" fontId="24" fillId="0" borderId="20" xfId="0" applyFont="1" applyBorder="1" applyAlignment="1" applyProtection="1">
      <alignment vertical="top"/>
      <protection locked="0"/>
    </xf>
    <xf numFmtId="0" fontId="24" fillId="0" borderId="21" xfId="0" applyFont="1" applyBorder="1" applyAlignment="1" applyProtection="1">
      <alignment vertical="top"/>
      <protection locked="0"/>
    </xf>
    <xf numFmtId="0" fontId="24" fillId="0" borderId="22" xfId="0" applyFont="1" applyBorder="1" applyAlignment="1" applyProtection="1">
      <alignment vertical="top"/>
      <protection locked="0"/>
    </xf>
    <xf numFmtId="0" fontId="24" fillId="0" borderId="0" xfId="0" applyFont="1" applyAlignment="1" applyProtection="1">
      <alignment horizontal="center" vertical="center"/>
      <protection locked="0"/>
    </xf>
    <xf numFmtId="0" fontId="31" fillId="0" borderId="0" xfId="0" applyFont="1" applyAlignment="1" applyProtection="1">
      <alignment horizontal="center" vertical="center"/>
    </xf>
    <xf numFmtId="0" fontId="24" fillId="7" borderId="1" xfId="0" applyFont="1" applyFill="1" applyBorder="1" applyAlignment="1" applyProtection="1">
      <alignment horizontal="center" vertical="center"/>
    </xf>
    <xf numFmtId="179" fontId="24" fillId="0" borderId="1" xfId="0" applyNumberFormat="1" applyFont="1" applyBorder="1" applyAlignment="1" applyProtection="1">
      <alignment vertical="center"/>
      <protection locked="0"/>
    </xf>
    <xf numFmtId="0" fontId="24" fillId="0" borderId="1" xfId="0" applyFont="1" applyBorder="1" applyAlignment="1" applyProtection="1">
      <alignment vertical="center"/>
      <protection locked="0"/>
    </xf>
    <xf numFmtId="0" fontId="24" fillId="0" borderId="8" xfId="0" applyFont="1" applyBorder="1" applyAlignment="1" applyProtection="1">
      <alignment horizontal="left" vertical="top" wrapText="1"/>
      <protection locked="0"/>
    </xf>
    <xf numFmtId="0" fontId="24" fillId="0" borderId="19"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23" xfId="0" applyFont="1" applyBorder="1" applyAlignment="1" applyProtection="1">
      <alignment horizontal="left" vertical="top" wrapText="1"/>
      <protection locked="0"/>
    </xf>
    <xf numFmtId="0" fontId="24" fillId="0" borderId="20" xfId="0" applyFont="1" applyBorder="1" applyAlignment="1" applyProtection="1">
      <alignment horizontal="left" vertical="top" wrapText="1"/>
      <protection locked="0"/>
    </xf>
    <xf numFmtId="0" fontId="24" fillId="0" borderId="21" xfId="0" applyFont="1" applyBorder="1" applyAlignment="1" applyProtection="1">
      <alignment horizontal="left" vertical="top" wrapText="1"/>
      <protection locked="0"/>
    </xf>
    <xf numFmtId="0" fontId="24" fillId="0" borderId="22" xfId="0" applyFont="1" applyBorder="1" applyAlignment="1" applyProtection="1">
      <alignment horizontal="left" vertical="top" wrapText="1"/>
      <protection locked="0"/>
    </xf>
    <xf numFmtId="0" fontId="34" fillId="0" borderId="19" xfId="0" applyFont="1" applyBorder="1" applyAlignment="1" applyProtection="1">
      <alignment horizontal="left" vertical="center" wrapText="1"/>
    </xf>
    <xf numFmtId="0" fontId="24" fillId="0" borderId="1" xfId="0" applyFont="1" applyBorder="1" applyAlignment="1" applyProtection="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center"/>
    </xf>
    <xf numFmtId="0" fontId="24" fillId="0" borderId="0" xfId="0" applyFont="1" applyAlignment="1">
      <alignment vertical="center" wrapText="1"/>
    </xf>
    <xf numFmtId="0" fontId="0" fillId="0" borderId="0" xfId="0" applyAlignment="1">
      <alignment vertical="center" wrapText="1"/>
    </xf>
    <xf numFmtId="0" fontId="24" fillId="0" borderId="0" xfId="0" applyFont="1" applyAlignment="1">
      <alignment horizontal="center"/>
    </xf>
    <xf numFmtId="180" fontId="24" fillId="7" borderId="0" xfId="0" applyNumberFormat="1" applyFont="1" applyFill="1" applyAlignment="1">
      <alignment horizontal="right" vertical="center"/>
    </xf>
    <xf numFmtId="0" fontId="24" fillId="0" borderId="0" xfId="0" applyFont="1" applyAlignment="1">
      <alignment wrapText="1"/>
    </xf>
    <xf numFmtId="179" fontId="24" fillId="7" borderId="0" xfId="0" applyNumberFormat="1" applyFont="1" applyFill="1" applyAlignment="1">
      <alignment horizontal="center" vertical="center"/>
    </xf>
    <xf numFmtId="0" fontId="24" fillId="0" borderId="0" xfId="0" applyFont="1" applyBorder="1" applyAlignment="1">
      <alignment horizontal="left" vertical="center" wrapText="1"/>
    </xf>
    <xf numFmtId="0" fontId="24" fillId="0" borderId="0" xfId="0" applyFont="1" applyBorder="1" applyAlignment="1">
      <alignment horizontal="left" vertical="center" shrinkToFit="1"/>
    </xf>
    <xf numFmtId="0" fontId="24" fillId="0" borderId="0" xfId="0" applyFont="1" applyAlignment="1">
      <alignment vertical="center" shrinkToFit="1"/>
    </xf>
    <xf numFmtId="179" fontId="24" fillId="7" borderId="0" xfId="0" applyNumberFormat="1" applyFont="1" applyFill="1" applyAlignment="1">
      <alignment horizontal="center"/>
    </xf>
    <xf numFmtId="0" fontId="24" fillId="0" borderId="0" xfId="0" applyFont="1" applyAlignment="1">
      <alignment horizontal="left" vertical="center" shrinkToFit="1"/>
    </xf>
    <xf numFmtId="0" fontId="5" fillId="3" borderId="1" xfId="0" applyFont="1" applyFill="1" applyBorder="1" applyAlignment="1" applyProtection="1">
      <alignment vertical="center" wrapText="1"/>
    </xf>
    <xf numFmtId="176"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10" fillId="2" borderId="1" xfId="0" applyFont="1" applyFill="1" applyBorder="1" applyAlignment="1" applyProtection="1">
      <alignment vertical="center"/>
    </xf>
    <xf numFmtId="0" fontId="5" fillId="3" borderId="1" xfId="0" applyFont="1" applyFill="1" applyBorder="1" applyAlignment="1" applyProtection="1">
      <alignment vertical="center" shrinkToFit="1"/>
    </xf>
    <xf numFmtId="0" fontId="21"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0" fillId="0" borderId="2"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4" fillId="0" borderId="1" xfId="0" applyFont="1" applyBorder="1" applyAlignment="1" applyProtection="1">
      <alignment vertical="center" wrapText="1"/>
      <protection locked="0"/>
    </xf>
    <xf numFmtId="0" fontId="35" fillId="0" borderId="1" xfId="0" applyFont="1" applyBorder="1" applyAlignment="1">
      <alignment horizontal="left" vertical="center" wrapText="1"/>
    </xf>
    <xf numFmtId="182" fontId="35" fillId="0" borderId="1" xfId="0" applyNumberFormat="1" applyFont="1" applyBorder="1" applyAlignment="1">
      <alignment horizontal="center" vertical="center"/>
    </xf>
    <xf numFmtId="0" fontId="35" fillId="0" borderId="1" xfId="0" applyFont="1" applyBorder="1" applyAlignment="1">
      <alignment horizontal="center" vertical="center" wrapText="1"/>
    </xf>
    <xf numFmtId="182" fontId="35" fillId="9" borderId="1" xfId="0" applyNumberFormat="1" applyFont="1" applyFill="1" applyBorder="1" applyAlignment="1">
      <alignment horizontal="center" vertical="center"/>
    </xf>
    <xf numFmtId="0" fontId="35" fillId="0" borderId="6" xfId="0" applyFont="1" applyBorder="1" applyAlignment="1">
      <alignment vertical="center" wrapText="1"/>
    </xf>
    <xf numFmtId="0" fontId="35" fillId="0" borderId="0" xfId="0" applyFont="1" applyBorder="1" applyAlignment="1">
      <alignment vertical="center" wrapText="1"/>
    </xf>
    <xf numFmtId="0" fontId="35" fillId="0" borderId="23" xfId="0" applyFont="1" applyBorder="1" applyAlignment="1">
      <alignment vertical="center" wrapText="1"/>
    </xf>
    <xf numFmtId="0" fontId="35" fillId="0" borderId="20" xfId="0" applyFont="1" applyBorder="1" applyAlignment="1">
      <alignment vertical="center" wrapText="1"/>
    </xf>
    <xf numFmtId="0" fontId="35" fillId="0" borderId="21" xfId="0" applyFont="1" applyBorder="1" applyAlignment="1">
      <alignment vertical="center" wrapText="1"/>
    </xf>
    <xf numFmtId="0" fontId="35" fillId="0" borderId="22" xfId="0" applyFont="1" applyBorder="1" applyAlignment="1">
      <alignment vertical="center" wrapText="1"/>
    </xf>
    <xf numFmtId="0" fontId="35" fillId="0" borderId="8" xfId="0" applyFont="1" applyBorder="1" applyAlignment="1">
      <alignment vertical="center" wrapText="1"/>
    </xf>
    <xf numFmtId="0" fontId="35" fillId="0" borderId="19" xfId="0" applyFont="1" applyBorder="1" applyAlignment="1">
      <alignment vertical="center" wrapText="1"/>
    </xf>
    <xf numFmtId="0" fontId="35" fillId="0" borderId="9" xfId="0" applyFont="1" applyBorder="1" applyAlignment="1">
      <alignment vertical="center" wrapText="1"/>
    </xf>
    <xf numFmtId="38" fontId="35" fillId="0" borderId="21" xfId="3" applyFont="1" applyBorder="1" applyAlignment="1">
      <alignment horizontal="left" vertical="center"/>
    </xf>
    <xf numFmtId="0" fontId="35" fillId="0" borderId="1" xfId="0" applyFont="1" applyBorder="1" applyAlignment="1">
      <alignment horizontal="center" vertical="center"/>
    </xf>
    <xf numFmtId="0" fontId="35" fillId="0" borderId="21" xfId="0" applyFont="1" applyBorder="1" applyAlignment="1">
      <alignment horizontal="left" vertical="center"/>
    </xf>
    <xf numFmtId="0" fontId="35" fillId="0" borderId="0" xfId="0" applyFont="1" applyAlignment="1">
      <alignment horizontal="center" vertical="center" wrapText="1"/>
    </xf>
    <xf numFmtId="0" fontId="42" fillId="0" borderId="0" xfId="0" applyFont="1" applyAlignment="1">
      <alignment vertical="center" wrapText="1"/>
    </xf>
    <xf numFmtId="0" fontId="35" fillId="0" borderId="0" xfId="0" applyFont="1" applyAlignment="1">
      <alignment vertical="center"/>
    </xf>
    <xf numFmtId="0" fontId="35" fillId="0" borderId="0" xfId="0" applyFont="1" applyAlignment="1">
      <alignment vertical="center" wrapText="1"/>
    </xf>
    <xf numFmtId="0" fontId="42" fillId="0" borderId="0" xfId="0" applyFont="1" applyAlignment="1">
      <alignment vertical="center"/>
    </xf>
    <xf numFmtId="0" fontId="35" fillId="0" borderId="8" xfId="0" applyFont="1" applyBorder="1" applyAlignment="1">
      <alignment vertical="top"/>
    </xf>
    <xf numFmtId="0" fontId="35" fillId="0" borderId="19" xfId="0" applyFont="1" applyBorder="1" applyAlignment="1">
      <alignment vertical="top"/>
    </xf>
    <xf numFmtId="0" fontId="35" fillId="0" borderId="9" xfId="0" applyFont="1" applyBorder="1" applyAlignment="1">
      <alignment vertical="top"/>
    </xf>
    <xf numFmtId="0" fontId="35" fillId="0" borderId="6" xfId="0" applyFont="1" applyBorder="1" applyAlignment="1">
      <alignment vertical="top"/>
    </xf>
    <xf numFmtId="0" fontId="35" fillId="0" borderId="0" xfId="0" applyFont="1" applyBorder="1" applyAlignment="1">
      <alignment vertical="top"/>
    </xf>
    <xf numFmtId="0" fontId="35" fillId="0" borderId="23" xfId="0" applyFont="1" applyBorder="1" applyAlignment="1">
      <alignment vertical="top"/>
    </xf>
    <xf numFmtId="0" fontId="35" fillId="0" borderId="20" xfId="0" applyFont="1" applyBorder="1" applyAlignment="1">
      <alignment vertical="top"/>
    </xf>
    <xf numFmtId="0" fontId="35" fillId="0" borderId="21" xfId="0" applyFont="1" applyBorder="1" applyAlignment="1">
      <alignment vertical="top"/>
    </xf>
    <xf numFmtId="0" fontId="35" fillId="0" borderId="22" xfId="0" applyFont="1" applyBorder="1" applyAlignment="1">
      <alignment vertical="top"/>
    </xf>
    <xf numFmtId="179" fontId="24" fillId="7" borderId="0" xfId="0" applyNumberFormat="1" applyFont="1" applyFill="1" applyAlignment="1" applyProtection="1">
      <alignment horizontal="center"/>
    </xf>
    <xf numFmtId="0" fontId="32" fillId="0" borderId="0" xfId="0" applyFont="1" applyAlignment="1" applyProtection="1">
      <alignment horizontal="center" vertical="center" wrapText="1"/>
    </xf>
    <xf numFmtId="0" fontId="31" fillId="0" borderId="0" xfId="0" applyFont="1" applyAlignment="1" applyProtection="1">
      <alignment horizontal="left" vertical="center" shrinkToFit="1"/>
    </xf>
    <xf numFmtId="0" fontId="32" fillId="0" borderId="0" xfId="0" applyFont="1" applyBorder="1" applyAlignment="1" applyProtection="1">
      <alignment horizontal="center" vertical="center" wrapText="1"/>
    </xf>
    <xf numFmtId="0" fontId="31" fillId="0" borderId="0" xfId="0" applyFont="1" applyBorder="1" applyAlignment="1" applyProtection="1">
      <alignment vertical="center" shrinkToFit="1"/>
    </xf>
    <xf numFmtId="0" fontId="31" fillId="0" borderId="0" xfId="0" applyFont="1" applyBorder="1" applyAlignment="1" applyProtection="1">
      <alignment horizontal="left" vertical="center" shrinkToFit="1"/>
    </xf>
    <xf numFmtId="0" fontId="31" fillId="0" borderId="0" xfId="0" applyFont="1" applyAlignment="1" applyProtection="1">
      <alignment horizontal="center" vertical="center" wrapText="1"/>
    </xf>
    <xf numFmtId="0" fontId="31" fillId="2" borderId="1"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31" fillId="0" borderId="1" xfId="0" applyFont="1" applyBorder="1" applyAlignment="1" applyProtection="1">
      <alignment vertical="center" shrinkToFit="1"/>
      <protection locked="0"/>
    </xf>
    <xf numFmtId="0" fontId="31" fillId="7" borderId="1" xfId="0" applyFont="1" applyFill="1" applyBorder="1" applyAlignment="1" applyProtection="1">
      <alignment horizontal="center" vertical="center"/>
      <protection locked="0"/>
    </xf>
    <xf numFmtId="179" fontId="31" fillId="0" borderId="1" xfId="0" applyNumberFormat="1" applyFont="1" applyBorder="1" applyAlignment="1" applyProtection="1">
      <alignment vertical="center" shrinkToFit="1"/>
      <protection locked="0"/>
    </xf>
    <xf numFmtId="0" fontId="31" fillId="0" borderId="5" xfId="0" applyFont="1" applyBorder="1" applyAlignment="1" applyProtection="1">
      <alignment vertical="center" shrinkToFit="1"/>
      <protection locked="0"/>
    </xf>
    <xf numFmtId="0" fontId="24" fillId="2" borderId="1" xfId="0" applyFont="1" applyFill="1" applyBorder="1" applyAlignment="1" applyProtection="1">
      <alignment horizontal="center"/>
      <protection locked="0"/>
    </xf>
    <xf numFmtId="0" fontId="24" fillId="0" borderId="1" xfId="0" applyFont="1" applyBorder="1" applyAlignment="1" applyProtection="1">
      <alignment shrinkToFit="1"/>
      <protection locked="0"/>
    </xf>
    <xf numFmtId="0" fontId="24" fillId="0" borderId="0" xfId="0" applyFont="1" applyBorder="1" applyAlignment="1" applyProtection="1">
      <alignment horizontal="center" vertical="center" wrapText="1"/>
    </xf>
    <xf numFmtId="0" fontId="24" fillId="0" borderId="8" xfId="0" applyFont="1" applyBorder="1" applyAlignment="1" applyProtection="1">
      <alignment vertical="top" wrapText="1"/>
      <protection locked="0"/>
    </xf>
    <xf numFmtId="0" fontId="24" fillId="0" borderId="19" xfId="0" applyFont="1" applyBorder="1" applyAlignment="1" applyProtection="1">
      <alignment vertical="top" wrapText="1"/>
      <protection locked="0"/>
    </xf>
    <xf numFmtId="0" fontId="24" fillId="0" borderId="9" xfId="0" applyFont="1" applyBorder="1" applyAlignment="1" applyProtection="1">
      <alignment vertical="top" wrapText="1"/>
      <protection locked="0"/>
    </xf>
    <xf numFmtId="0" fontId="24" fillId="0" borderId="6"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0" fontId="24" fillId="0" borderId="23" xfId="0" applyFont="1" applyBorder="1" applyAlignment="1" applyProtection="1">
      <alignment vertical="top" wrapText="1"/>
      <protection locked="0"/>
    </xf>
    <xf numFmtId="0" fontId="24" fillId="0" borderId="20" xfId="0" applyFont="1" applyBorder="1" applyAlignment="1" applyProtection="1">
      <alignment vertical="top" wrapText="1"/>
      <protection locked="0"/>
    </xf>
    <xf numFmtId="0" fontId="24" fillId="0" borderId="21" xfId="0" applyFont="1" applyBorder="1" applyAlignment="1" applyProtection="1">
      <alignment vertical="top" wrapText="1"/>
      <protection locked="0"/>
    </xf>
    <xf numFmtId="0" fontId="24" fillId="0" borderId="22" xfId="0" applyFont="1" applyBorder="1" applyAlignment="1" applyProtection="1">
      <alignment vertical="top" wrapText="1"/>
      <protection locked="0"/>
    </xf>
    <xf numFmtId="0" fontId="24" fillId="7" borderId="1" xfId="0" applyFont="1" applyFill="1" applyBorder="1" applyAlignment="1" applyProtection="1">
      <alignment horizontal="center"/>
      <protection locked="0"/>
    </xf>
    <xf numFmtId="0" fontId="24" fillId="7" borderId="5" xfId="0" applyFont="1" applyFill="1" applyBorder="1" applyAlignment="1" applyProtection="1">
      <alignment horizontal="center"/>
      <protection locked="0"/>
    </xf>
    <xf numFmtId="0" fontId="24" fillId="0" borderId="5" xfId="0" applyFont="1" applyBorder="1" applyAlignment="1" applyProtection="1">
      <alignment shrinkToFit="1"/>
      <protection locked="0"/>
    </xf>
    <xf numFmtId="179" fontId="24" fillId="0" borderId="1" xfId="0" applyNumberFormat="1" applyFont="1" applyBorder="1" applyAlignment="1" applyProtection="1">
      <alignment shrinkToFit="1"/>
      <protection locked="0"/>
    </xf>
  </cellXfs>
  <cellStyles count="4">
    <cellStyle name="パーセント" xfId="1" builtinId="5"/>
    <cellStyle name="ハイパーリンク" xfId="2" builtinId="8"/>
    <cellStyle name="桁区切り" xfId="3" builtinId="6"/>
    <cellStyle name="標準" xfId="0" builtinId="0"/>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95250</xdr:colOff>
      <xdr:row>36</xdr:row>
      <xdr:rowOff>0</xdr:rowOff>
    </xdr:from>
    <xdr:to>
      <xdr:col>3</xdr:col>
      <xdr:colOff>95250</xdr:colOff>
      <xdr:row>43</xdr:row>
      <xdr:rowOff>1725</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5829300" y="8201025"/>
          <a:ext cx="0" cy="1440000"/>
        </a:xfrm>
        <a:prstGeom prst="straightConnector1">
          <a:avLst/>
        </a:prstGeom>
        <a:ln w="28575">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2</xdr:row>
      <xdr:rowOff>4174</xdr:rowOff>
    </xdr:from>
    <xdr:to>
      <xdr:col>3</xdr:col>
      <xdr:colOff>104775</xdr:colOff>
      <xdr:row>24</xdr:row>
      <xdr:rowOff>57974</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5572125" y="588374"/>
          <a:ext cx="19050" cy="6480000"/>
        </a:xfrm>
        <a:prstGeom prst="straightConnector1">
          <a:avLst/>
        </a:prstGeom>
        <a:ln w="28575">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44</xdr:row>
      <xdr:rowOff>285750</xdr:rowOff>
    </xdr:from>
    <xdr:to>
      <xdr:col>3</xdr:col>
      <xdr:colOff>95250</xdr:colOff>
      <xdr:row>48</xdr:row>
      <xdr:rowOff>266700</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a:off x="5581650" y="13138150"/>
          <a:ext cx="0" cy="1149350"/>
        </a:xfrm>
        <a:prstGeom prst="straightConnector1">
          <a:avLst/>
        </a:prstGeom>
        <a:ln w="28575">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27</xdr:col>
      <xdr:colOff>133351</xdr:colOff>
      <xdr:row>1</xdr:row>
      <xdr:rowOff>63500</xdr:rowOff>
    </xdr:from>
    <xdr:to>
      <xdr:col>44</xdr:col>
      <xdr:colOff>146051</xdr:colOff>
      <xdr:row>5</xdr:row>
      <xdr:rowOff>228600</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6324601" y="190500"/>
          <a:ext cx="4006850" cy="77470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取り下げる理由を記入してください。</a:t>
          </a:r>
          <a:endParaRPr kumimoji="1" lang="en-US" altLang="ja-JP" sz="1100"/>
        </a:p>
        <a:p>
          <a:endParaRPr kumimoji="1" lang="en-US" altLang="ja-JP" sz="1100"/>
        </a:p>
        <a:p>
          <a:r>
            <a:rPr kumimoji="1" lang="ja-JP" altLang="en-US" sz="1100"/>
            <a:t>その他の項目は「共通項目</a:t>
          </a:r>
          <a:r>
            <a:rPr kumimoji="1" lang="en-US" altLang="ja-JP" sz="1100"/>
            <a:t>(</a:t>
          </a:r>
          <a:r>
            <a:rPr kumimoji="1" lang="ja-JP" altLang="en-US" sz="1100"/>
            <a:t>入力</a:t>
          </a:r>
          <a:r>
            <a:rPr kumimoji="1" lang="en-US" altLang="ja-JP" sz="1100"/>
            <a:t>)</a:t>
          </a:r>
          <a:r>
            <a:rPr kumimoji="1" lang="ja-JP" altLang="en-US" sz="1100"/>
            <a:t>」シートから転記されます。</a:t>
          </a:r>
        </a:p>
      </xdr:txBody>
    </xdr:sp>
    <xdr:clientData/>
  </xdr:twoCellAnchor>
  <xdr:twoCellAnchor>
    <xdr:from>
      <xdr:col>27</xdr:col>
      <xdr:colOff>155388</xdr:colOff>
      <xdr:row>21</xdr:row>
      <xdr:rowOff>68916</xdr:rowOff>
    </xdr:from>
    <xdr:to>
      <xdr:col>44</xdr:col>
      <xdr:colOff>155388</xdr:colOff>
      <xdr:row>27</xdr:row>
      <xdr:rowOff>86660</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6346638" y="4767916"/>
          <a:ext cx="3994150" cy="1033744"/>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別に取り下げる理由を記載した書類を添付する場合は、「別添のとおり」と記載してください。</a:t>
          </a:r>
          <a:endParaRPr kumimoji="1" lang="en-US" altLang="ja-JP" sz="1100"/>
        </a:p>
        <a:p>
          <a:pPr algn="l"/>
          <a:r>
            <a:rPr kumimoji="1" lang="ja-JP" altLang="en-US" sz="1100"/>
            <a:t>別添の書式は自由です。</a:t>
          </a:r>
          <a:endParaRPr kumimoji="1" lang="en-US" altLang="ja-JP" sz="1100"/>
        </a:p>
      </xdr:txBody>
    </xdr:sp>
    <xdr:clientData/>
  </xdr:twoCellAnchor>
  <xdr:twoCellAnchor>
    <xdr:from>
      <xdr:col>27</xdr:col>
      <xdr:colOff>137831</xdr:colOff>
      <xdr:row>7</xdr:row>
      <xdr:rowOff>51173</xdr:rowOff>
    </xdr:from>
    <xdr:to>
      <xdr:col>44</xdr:col>
      <xdr:colOff>149037</xdr:colOff>
      <xdr:row>17</xdr:row>
      <xdr:rowOff>486711</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6329081" y="1219573"/>
          <a:ext cx="4005356" cy="2696138"/>
        </a:xfrm>
        <a:prstGeom prst="wedgeRectCallout">
          <a:avLst>
            <a:gd name="adj1" fmla="val -60633"/>
            <a:gd name="adj2" fmla="val 2987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「交付申請の取下」</a:t>
          </a:r>
          <a:endParaRPr kumimoji="1" lang="en-US" altLang="ja-JP" sz="1100"/>
        </a:p>
        <a:p>
          <a:pPr algn="l"/>
          <a:r>
            <a:rPr kumimoji="1" lang="ja-JP" altLang="en-US" sz="1100"/>
            <a:t>　交付決定を受けた場合で、</a:t>
          </a:r>
          <a:endParaRPr kumimoji="1" lang="en-US" altLang="ja-JP" sz="1100"/>
        </a:p>
        <a:p>
          <a:pPr algn="l"/>
          <a:r>
            <a:rPr kumimoji="1" lang="ja-JP" altLang="en-US" sz="1100"/>
            <a:t>　交付決定の内容や条件に不服があるときに、</a:t>
          </a:r>
          <a:endParaRPr kumimoji="1" lang="en-US" altLang="ja-JP" sz="1100"/>
        </a:p>
        <a:p>
          <a:pPr algn="l"/>
          <a:r>
            <a:rPr kumimoji="1" lang="ja-JP" altLang="en-US" sz="1100"/>
            <a:t>　申請を取り下げること。</a:t>
          </a:r>
          <a:endParaRPr kumimoji="1" lang="en-US" altLang="ja-JP" sz="1100"/>
        </a:p>
        <a:p>
          <a:pPr algn="l"/>
          <a:r>
            <a:rPr kumimoji="1" lang="ja-JP" altLang="en-US" sz="1100"/>
            <a:t>　</a:t>
          </a:r>
          <a:endParaRPr kumimoji="1" lang="en-US" altLang="ja-JP" sz="1100"/>
        </a:p>
        <a:p>
          <a:pPr algn="l"/>
          <a:r>
            <a:rPr kumimoji="1" lang="ja-JP" altLang="en-US" sz="1100"/>
            <a:t>　この届出がなされた場合は、交付決定はなかったものとみなされます。</a:t>
          </a:r>
          <a:endParaRPr kumimoji="1" lang="en-US" altLang="ja-JP" sz="1100"/>
        </a:p>
        <a:p>
          <a:pPr algn="l"/>
          <a:endParaRPr kumimoji="1" lang="en-US" altLang="ja-JP" sz="1100"/>
        </a:p>
        <a:p>
          <a:pPr algn="l"/>
          <a:r>
            <a:rPr kumimoji="1" lang="en-US" altLang="ja-JP" sz="1100"/>
            <a:t>※</a:t>
          </a:r>
          <a:r>
            <a:rPr kumimoji="1" lang="ja-JP" altLang="en-US" sz="1100"/>
            <a:t>何らかの理由で、間接補助事業の実施が困難になったときは、様式５号の変更申請を提出ください</a:t>
          </a:r>
          <a:endParaRPr kumimoji="1" lang="en-US" altLang="ja-JP" sz="1100"/>
        </a:p>
      </xdr:txBody>
    </xdr:sp>
    <xdr:clientData/>
  </xdr:twoCellAnchor>
  <xdr:twoCellAnchor>
    <xdr:from>
      <xdr:col>7</xdr:col>
      <xdr:colOff>201706</xdr:colOff>
      <xdr:row>11</xdr:row>
      <xdr:rowOff>100853</xdr:rowOff>
    </xdr:from>
    <xdr:to>
      <xdr:col>23</xdr:col>
      <xdr:colOff>138027</xdr:colOff>
      <xdr:row>15</xdr:row>
      <xdr:rowOff>42510</xdr:rowOff>
    </xdr:to>
    <xdr:sp macro="" textlink="">
      <xdr:nvSpPr>
        <xdr:cNvPr id="6" name="大かっこ 5">
          <a:extLst>
            <a:ext uri="{FF2B5EF4-FFF2-40B4-BE49-F238E27FC236}">
              <a16:creationId xmlns:a16="http://schemas.microsoft.com/office/drawing/2014/main" id="{00000000-0008-0000-0C00-000006000000}"/>
            </a:ext>
          </a:extLst>
        </xdr:cNvPr>
        <xdr:cNvSpPr/>
      </xdr:nvSpPr>
      <xdr:spPr>
        <a:xfrm>
          <a:off x="1848971" y="2958353"/>
          <a:ext cx="3701497" cy="871745"/>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25</xdr:col>
      <xdr:colOff>179294</xdr:colOff>
      <xdr:row>2</xdr:row>
      <xdr:rowOff>0</xdr:rowOff>
    </xdr:from>
    <xdr:to>
      <xdr:col>43</xdr:col>
      <xdr:colOff>29883</xdr:colOff>
      <xdr:row>6</xdr:row>
      <xdr:rowOff>22412</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5804647" y="254000"/>
          <a:ext cx="4019177" cy="76200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取り下げる理由を記入してください。</a:t>
          </a:r>
          <a:endParaRPr kumimoji="1" lang="en-US" altLang="ja-JP" sz="1100"/>
        </a:p>
        <a:p>
          <a:endParaRPr kumimoji="1" lang="en-US" altLang="ja-JP" sz="1100"/>
        </a:p>
        <a:p>
          <a:r>
            <a:rPr kumimoji="1" lang="ja-JP" altLang="en-US" sz="1100"/>
            <a:t>その他の項目は「共通項目</a:t>
          </a:r>
          <a:r>
            <a:rPr kumimoji="1" lang="en-US" altLang="ja-JP" sz="1100"/>
            <a:t>(</a:t>
          </a:r>
          <a:r>
            <a:rPr kumimoji="1" lang="ja-JP" altLang="en-US" sz="1100"/>
            <a:t>入力</a:t>
          </a:r>
          <a:r>
            <a:rPr kumimoji="1" lang="en-US" altLang="ja-JP" sz="1100"/>
            <a:t>)</a:t>
          </a:r>
          <a:r>
            <a:rPr kumimoji="1" lang="ja-JP" altLang="en-US" sz="1100"/>
            <a:t>」シートから転記されます。</a:t>
          </a:r>
        </a:p>
      </xdr:txBody>
    </xdr:sp>
    <xdr:clientData/>
  </xdr:twoCellAnchor>
  <xdr:twoCellAnchor>
    <xdr:from>
      <xdr:col>26</xdr:col>
      <xdr:colOff>145676</xdr:colOff>
      <xdr:row>20</xdr:row>
      <xdr:rowOff>47624</xdr:rowOff>
    </xdr:from>
    <xdr:to>
      <xdr:col>43</xdr:col>
      <xdr:colOff>145676</xdr:colOff>
      <xdr:row>28</xdr:row>
      <xdr:rowOff>39968</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6096000" y="3969683"/>
          <a:ext cx="4000500" cy="2233520"/>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別に変更の理由及び内容を記載した書類を添付する場合は、「別添のとおり」と記載してください。</a:t>
          </a:r>
          <a:endParaRPr kumimoji="1" lang="en-US" altLang="ja-JP" sz="1100"/>
        </a:p>
        <a:p>
          <a:pPr algn="l"/>
          <a:r>
            <a:rPr kumimoji="1" lang="ja-JP" altLang="en-US" sz="1100"/>
            <a:t>別添の書式は自由です。</a:t>
          </a:r>
          <a:endParaRPr kumimoji="1" lang="en-US" altLang="ja-JP" sz="1100"/>
        </a:p>
      </xdr:txBody>
    </xdr:sp>
    <xdr:clientData/>
  </xdr:twoCellAnchor>
  <xdr:twoCellAnchor>
    <xdr:from>
      <xdr:col>7</xdr:col>
      <xdr:colOff>201706</xdr:colOff>
      <xdr:row>11</xdr:row>
      <xdr:rowOff>100853</xdr:rowOff>
    </xdr:from>
    <xdr:to>
      <xdr:col>23</xdr:col>
      <xdr:colOff>138027</xdr:colOff>
      <xdr:row>15</xdr:row>
      <xdr:rowOff>42510</xdr:rowOff>
    </xdr:to>
    <xdr:sp macro="" textlink="">
      <xdr:nvSpPr>
        <xdr:cNvPr id="5" name="大かっこ 4">
          <a:extLst>
            <a:ext uri="{FF2B5EF4-FFF2-40B4-BE49-F238E27FC236}">
              <a16:creationId xmlns:a16="http://schemas.microsoft.com/office/drawing/2014/main" id="{00000000-0008-0000-0D00-000005000000}"/>
            </a:ext>
          </a:extLst>
        </xdr:cNvPr>
        <xdr:cNvSpPr/>
      </xdr:nvSpPr>
      <xdr:spPr>
        <a:xfrm>
          <a:off x="1868581" y="2243978"/>
          <a:ext cx="3746321" cy="865582"/>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25</xdr:col>
      <xdr:colOff>179294</xdr:colOff>
      <xdr:row>2</xdr:row>
      <xdr:rowOff>0</xdr:rowOff>
    </xdr:from>
    <xdr:to>
      <xdr:col>44</xdr:col>
      <xdr:colOff>56029</xdr:colOff>
      <xdr:row>6</xdr:row>
      <xdr:rowOff>22412</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5960969" y="247650"/>
          <a:ext cx="4401110" cy="755837"/>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取り下げる理由を記入してください。</a:t>
          </a:r>
          <a:endParaRPr kumimoji="1" lang="en-US" altLang="ja-JP" sz="1100"/>
        </a:p>
        <a:p>
          <a:endParaRPr kumimoji="1" lang="en-US" altLang="ja-JP" sz="1100"/>
        </a:p>
        <a:p>
          <a:r>
            <a:rPr kumimoji="1" lang="ja-JP" altLang="en-US" sz="1100"/>
            <a:t>その他の項目は「共通項目</a:t>
          </a:r>
          <a:r>
            <a:rPr kumimoji="1" lang="en-US" altLang="ja-JP" sz="1100"/>
            <a:t>(</a:t>
          </a:r>
          <a:r>
            <a:rPr kumimoji="1" lang="ja-JP" altLang="en-US" sz="1100"/>
            <a:t>入力</a:t>
          </a:r>
          <a:r>
            <a:rPr kumimoji="1" lang="en-US" altLang="ja-JP" sz="1100"/>
            <a:t>)</a:t>
          </a:r>
          <a:r>
            <a:rPr kumimoji="1" lang="ja-JP" altLang="en-US" sz="1100"/>
            <a:t>」シートから転記されます。</a:t>
          </a:r>
        </a:p>
      </xdr:txBody>
    </xdr:sp>
    <xdr:clientData/>
  </xdr:twoCellAnchor>
  <xdr:twoCellAnchor>
    <xdr:from>
      <xdr:col>26</xdr:col>
      <xdr:colOff>201706</xdr:colOff>
      <xdr:row>21</xdr:row>
      <xdr:rowOff>246528</xdr:rowOff>
    </xdr:from>
    <xdr:to>
      <xdr:col>43</xdr:col>
      <xdr:colOff>201706</xdr:colOff>
      <xdr:row>27</xdr:row>
      <xdr:rowOff>152025</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6152030" y="4347881"/>
          <a:ext cx="4000500" cy="1429497"/>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別に中止・廃止の理由及び中止の期間・廃止の時期を記載した書類を添付する場合は、「別添のとおり」と記載してください。</a:t>
          </a:r>
          <a:endParaRPr kumimoji="1" lang="en-US" altLang="ja-JP" sz="1100"/>
        </a:p>
        <a:p>
          <a:pPr algn="l"/>
          <a:r>
            <a:rPr kumimoji="1" lang="ja-JP" altLang="en-US" sz="1100"/>
            <a:t>別添の書式は自由です。</a:t>
          </a:r>
          <a:endParaRPr kumimoji="1" lang="en-US" altLang="ja-JP" sz="1100"/>
        </a:p>
      </xdr:txBody>
    </xdr:sp>
    <xdr:clientData/>
  </xdr:twoCellAnchor>
  <xdr:twoCellAnchor>
    <xdr:from>
      <xdr:col>7</xdr:col>
      <xdr:colOff>201706</xdr:colOff>
      <xdr:row>11</xdr:row>
      <xdr:rowOff>100853</xdr:rowOff>
    </xdr:from>
    <xdr:to>
      <xdr:col>23</xdr:col>
      <xdr:colOff>138027</xdr:colOff>
      <xdr:row>15</xdr:row>
      <xdr:rowOff>42510</xdr:rowOff>
    </xdr:to>
    <xdr:sp macro="" textlink="">
      <xdr:nvSpPr>
        <xdr:cNvPr id="4" name="大かっこ 3">
          <a:extLst>
            <a:ext uri="{FF2B5EF4-FFF2-40B4-BE49-F238E27FC236}">
              <a16:creationId xmlns:a16="http://schemas.microsoft.com/office/drawing/2014/main" id="{00000000-0008-0000-0E00-000004000000}"/>
            </a:ext>
          </a:extLst>
        </xdr:cNvPr>
        <xdr:cNvSpPr/>
      </xdr:nvSpPr>
      <xdr:spPr>
        <a:xfrm>
          <a:off x="1868581" y="2243978"/>
          <a:ext cx="3746321" cy="865582"/>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15</xdr:row>
      <xdr:rowOff>85911</xdr:rowOff>
    </xdr:from>
    <xdr:to>
      <xdr:col>45</xdr:col>
      <xdr:colOff>3734</xdr:colOff>
      <xdr:row>21</xdr:row>
      <xdr:rowOff>29883</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6047440" y="3178735"/>
          <a:ext cx="4213412" cy="1191560"/>
        </a:xfrm>
        <a:prstGeom prst="wedgeRectCallout">
          <a:avLst>
            <a:gd name="adj1" fmla="val -54707"/>
            <a:gd name="adj2" fmla="val 28066"/>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中止：一時的な事業の中断</a:t>
          </a:r>
          <a:endParaRPr kumimoji="1" lang="en-US" altLang="ja-JP" sz="1100"/>
        </a:p>
        <a:p>
          <a:pPr algn="l"/>
          <a:r>
            <a:rPr kumimoji="1" lang="ja-JP" altLang="en-US" sz="1100"/>
            <a:t>廃止：事業を取り止めること</a:t>
          </a:r>
          <a:endParaRPr kumimoji="1" lang="en-US" altLang="ja-JP" sz="1100"/>
        </a:p>
        <a:p>
          <a:pPr algn="l"/>
          <a:endParaRPr kumimoji="1" lang="en-US" altLang="ja-JP" sz="1100"/>
        </a:p>
        <a:p>
          <a:pPr algn="l"/>
          <a:r>
            <a:rPr kumimoji="1" lang="ja-JP" altLang="en-US" sz="1100"/>
            <a:t>申請時には中止又は廃止のいずれかを選択してください。</a:t>
          </a:r>
          <a:endParaRPr kumimoji="1" lang="en-US" altLang="ja-JP"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141941</xdr:colOff>
      <xdr:row>2</xdr:row>
      <xdr:rowOff>0</xdr:rowOff>
    </xdr:from>
    <xdr:to>
      <xdr:col>41</xdr:col>
      <xdr:colOff>82176</xdr:colOff>
      <xdr:row>6</xdr:row>
      <xdr:rowOff>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5998882" y="254000"/>
          <a:ext cx="3414059" cy="739588"/>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県から遂行状況について報告の依頼をした際には、</a:t>
          </a:r>
          <a:endParaRPr kumimoji="1" lang="en-US" altLang="ja-JP" sz="1100"/>
        </a:p>
        <a:p>
          <a:r>
            <a:rPr kumimoji="1" lang="ja-JP" altLang="en-US" sz="1100"/>
            <a:t>この様式により報告してください。</a:t>
          </a:r>
        </a:p>
      </xdr:txBody>
    </xdr:sp>
    <xdr:clientData/>
  </xdr:twoCellAnchor>
  <xdr:twoCellAnchor>
    <xdr:from>
      <xdr:col>27</xdr:col>
      <xdr:colOff>22412</xdr:colOff>
      <xdr:row>14</xdr:row>
      <xdr:rowOff>59765</xdr:rowOff>
    </xdr:from>
    <xdr:to>
      <xdr:col>44</xdr:col>
      <xdr:colOff>22412</xdr:colOff>
      <xdr:row>24</xdr:row>
      <xdr:rowOff>160618</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6110941" y="2973294"/>
          <a:ext cx="3937000" cy="2364442"/>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「№」及び「設備等名称」は事業計画③から転記されます。</a:t>
          </a:r>
          <a:endParaRPr kumimoji="1" lang="en-US" altLang="ja-JP" sz="1100"/>
        </a:p>
        <a:p>
          <a:pPr algn="l"/>
          <a:r>
            <a:rPr kumimoji="1" lang="ja-JP" altLang="ja-JP" sz="1100">
              <a:solidFill>
                <a:schemeClr val="dk1"/>
              </a:solidFill>
              <a:effectLst/>
              <a:latin typeface="+mn-lt"/>
              <a:ea typeface="+mn-ea"/>
              <a:cs typeface="+mn-cs"/>
            </a:rPr>
            <a:t>「納期（年月日）」</a:t>
          </a:r>
          <a:r>
            <a:rPr kumimoji="1" lang="ja-JP" altLang="en-US" sz="1100">
              <a:solidFill>
                <a:schemeClr val="dk1"/>
              </a:solidFill>
              <a:effectLst/>
              <a:latin typeface="+mn-lt"/>
              <a:ea typeface="+mn-ea"/>
              <a:cs typeface="+mn-cs"/>
            </a:rPr>
            <a:t>は現時点の納期を記載してください。</a:t>
          </a:r>
          <a:endParaRPr kumimoji="1" lang="en-US" altLang="ja-JP" sz="1100"/>
        </a:p>
        <a:p>
          <a:pPr algn="l"/>
          <a:r>
            <a:rPr kumimoji="1" lang="ja-JP" altLang="en-US" sz="1100"/>
            <a:t>「導入状況」は、次のいずれかから選択してください。</a:t>
          </a:r>
          <a:endParaRPr kumimoji="1" lang="en-US" altLang="ja-JP" sz="1100"/>
        </a:p>
        <a:p>
          <a:pPr algn="l"/>
          <a:r>
            <a:rPr kumimoji="1" lang="ja-JP" altLang="en-US" sz="1100"/>
            <a:t>　・納品済み</a:t>
          </a:r>
          <a:endParaRPr kumimoji="1" lang="en-US" altLang="ja-JP" sz="1100"/>
        </a:p>
        <a:p>
          <a:pPr algn="l"/>
          <a:r>
            <a:rPr kumimoji="1" lang="ja-JP" altLang="en-US" sz="1100"/>
            <a:t>　・納期内に納品予定</a:t>
          </a:r>
          <a:endParaRPr kumimoji="1" lang="en-US" altLang="ja-JP" sz="1100"/>
        </a:p>
        <a:p>
          <a:pPr algn="l"/>
          <a:r>
            <a:rPr kumimoji="1" lang="ja-JP" altLang="en-US" sz="1100"/>
            <a:t>　・納期後に納品予定</a:t>
          </a:r>
          <a:endParaRPr kumimoji="1" lang="en-US" altLang="ja-JP" sz="1100"/>
        </a:p>
        <a:p>
          <a:pPr algn="l"/>
          <a:endParaRPr kumimoji="1" lang="en-US" altLang="ja-JP" sz="1100"/>
        </a:p>
        <a:p>
          <a:pPr algn="l"/>
          <a:r>
            <a:rPr kumimoji="1" lang="ja-JP" altLang="en-US" sz="1100"/>
            <a:t>「納期後に納品予定」を選択した場合は、２．に納品予定日（時期）及び納期に間に合わない理由を記載してください。</a:t>
          </a:r>
          <a:endParaRPr kumimoji="1" lang="en-US" altLang="ja-JP" sz="1100"/>
        </a:p>
      </xdr:txBody>
    </xdr:sp>
    <xdr:clientData/>
  </xdr:twoCellAnchor>
  <xdr:twoCellAnchor>
    <xdr:from>
      <xdr:col>7</xdr:col>
      <xdr:colOff>201706</xdr:colOff>
      <xdr:row>10</xdr:row>
      <xdr:rowOff>100853</xdr:rowOff>
    </xdr:from>
    <xdr:to>
      <xdr:col>23</xdr:col>
      <xdr:colOff>138027</xdr:colOff>
      <xdr:row>14</xdr:row>
      <xdr:rowOff>42510</xdr:rowOff>
    </xdr:to>
    <xdr:sp macro="" textlink="">
      <xdr:nvSpPr>
        <xdr:cNvPr id="4" name="大かっこ 3">
          <a:extLst>
            <a:ext uri="{FF2B5EF4-FFF2-40B4-BE49-F238E27FC236}">
              <a16:creationId xmlns:a16="http://schemas.microsoft.com/office/drawing/2014/main" id="{00000000-0008-0000-0F00-000004000000}"/>
            </a:ext>
          </a:extLst>
        </xdr:cNvPr>
        <xdr:cNvSpPr/>
      </xdr:nvSpPr>
      <xdr:spPr>
        <a:xfrm>
          <a:off x="1868581" y="2243978"/>
          <a:ext cx="3746321" cy="865582"/>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143404</xdr:colOff>
      <xdr:row>4</xdr:row>
      <xdr:rowOff>142427</xdr:rowOff>
    </xdr:from>
    <xdr:to>
      <xdr:col>44</xdr:col>
      <xdr:colOff>153148</xdr:colOff>
      <xdr:row>10</xdr:row>
      <xdr:rowOff>241819</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5985404" y="702721"/>
          <a:ext cx="4178332" cy="133951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」及び「実績報告」シートに</a:t>
          </a:r>
          <a:endParaRPr kumimoji="1" lang="en-US" altLang="ja-JP" sz="1100"/>
        </a:p>
        <a:p>
          <a:r>
            <a:rPr kumimoji="1" lang="ja-JP" altLang="en-US" sz="1100"/>
            <a:t>入力した内容が転記されますので、内容を確認してください。</a:t>
          </a:r>
        </a:p>
      </xdr:txBody>
    </xdr:sp>
    <xdr:clientData/>
  </xdr:twoCellAnchor>
  <xdr:twoCellAnchor>
    <xdr:from>
      <xdr:col>7</xdr:col>
      <xdr:colOff>209550</xdr:colOff>
      <xdr:row>12</xdr:row>
      <xdr:rowOff>85725</xdr:rowOff>
    </xdr:from>
    <xdr:to>
      <xdr:col>23</xdr:col>
      <xdr:colOff>76200</xdr:colOff>
      <xdr:row>16</xdr:row>
      <xdr:rowOff>38100</xdr:rowOff>
    </xdr:to>
    <xdr:sp macro="" textlink="">
      <xdr:nvSpPr>
        <xdr:cNvPr id="3" name="大かっこ 2">
          <a:extLst>
            <a:ext uri="{FF2B5EF4-FFF2-40B4-BE49-F238E27FC236}">
              <a16:creationId xmlns:a16="http://schemas.microsoft.com/office/drawing/2014/main" id="{00000000-0008-0000-1000-000003000000}"/>
            </a:ext>
          </a:extLst>
        </xdr:cNvPr>
        <xdr:cNvSpPr/>
      </xdr:nvSpPr>
      <xdr:spPr>
        <a:xfrm>
          <a:off x="1876425" y="2409825"/>
          <a:ext cx="3667125" cy="876300"/>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27</xdr:col>
      <xdr:colOff>130174</xdr:colOff>
      <xdr:row>8</xdr:row>
      <xdr:rowOff>0</xdr:rowOff>
    </xdr:from>
    <xdr:to>
      <xdr:col>37</xdr:col>
      <xdr:colOff>234949</xdr:colOff>
      <xdr:row>12</xdr:row>
      <xdr:rowOff>1</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6473824" y="1873250"/>
          <a:ext cx="2454275" cy="9906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事業終了日を「共通項目（入力）」シートに入力してください</a:t>
          </a:r>
          <a:endParaRPr kumimoji="1" lang="en-US" altLang="ja-JP" sz="1100"/>
        </a:p>
      </xdr:txBody>
    </xdr: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47625</xdr:rowOff>
        </xdr:from>
        <xdr:to>
          <xdr:col>11</xdr:col>
          <xdr:colOff>209550</xdr:colOff>
          <xdr:row>35</xdr:row>
          <xdr:rowOff>168462</xdr:rowOff>
        </xdr:to>
        <xdr:pic>
          <xdr:nvPicPr>
            <xdr:cNvPr id="5" name="図 4">
              <a:extLst>
                <a:ext uri="{FF2B5EF4-FFF2-40B4-BE49-F238E27FC236}">
                  <a16:creationId xmlns:a16="http://schemas.microsoft.com/office/drawing/2014/main" id="{00000000-0008-0000-1200-000005000000}"/>
                </a:ext>
              </a:extLst>
            </xdr:cNvPr>
            <xdr:cNvPicPr>
              <a:picLocks noChangeAspect="1" noChangeArrowheads="1"/>
              <a:extLst>
                <a:ext uri="{84589F7E-364E-4C9E-8A38-B11213B215E9}">
                  <a14:cameraTool cellRange="'②総コスト、エネコス(入力）'!$B$4:$M$36" spid="_x0000_s19858"/>
                </a:ext>
              </a:extLst>
            </xdr:cNvPicPr>
          </xdr:nvPicPr>
          <xdr:blipFill>
            <a:blip xmlns:r="http://schemas.openxmlformats.org/officeDocument/2006/relationships" r:embed="rId1"/>
            <a:srcRect/>
            <a:stretch>
              <a:fillRect/>
            </a:stretch>
          </xdr:blipFill>
          <xdr:spPr bwMode="auto">
            <a:xfrm>
              <a:off x="0" y="619125"/>
              <a:ext cx="5880100" cy="901083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12</xdr:col>
      <xdr:colOff>85725</xdr:colOff>
      <xdr:row>5</xdr:row>
      <xdr:rowOff>79375</xdr:rowOff>
    </xdr:from>
    <xdr:to>
      <xdr:col>12</xdr:col>
      <xdr:colOff>2222500</xdr:colOff>
      <xdr:row>6</xdr:row>
      <xdr:rowOff>69850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12468225" y="1139825"/>
          <a:ext cx="2136775" cy="676275"/>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twoCellAnchor>
    <xdr:from>
      <xdr:col>12</xdr:col>
      <xdr:colOff>142875</xdr:colOff>
      <xdr:row>7</xdr:row>
      <xdr:rowOff>69850</xdr:rowOff>
    </xdr:from>
    <xdr:to>
      <xdr:col>15</xdr:col>
      <xdr:colOff>527050</xdr:colOff>
      <xdr:row>14</xdr:row>
      <xdr:rowOff>317500</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12525375" y="2044700"/>
          <a:ext cx="5254625" cy="2647950"/>
        </a:xfrm>
        <a:prstGeom prst="wedgeRectCallout">
          <a:avLst>
            <a:gd name="adj1" fmla="val -54194"/>
            <a:gd name="adj2" fmla="val -13580"/>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既存設備等の廃棄方法</a:t>
          </a:r>
          <a:endParaRPr kumimoji="1" lang="en-US" altLang="ja-JP" sz="1100"/>
        </a:p>
        <a:p>
          <a:pPr algn="l"/>
          <a:r>
            <a:rPr kumimoji="1" lang="ja-JP" altLang="en-US" sz="1100"/>
            <a:t>→廃棄が完了（引き渡し、支払等がすべてが完了していることを指します）している場合に「○」を入力してください。完了していない場合には「</a:t>
          </a:r>
          <a:r>
            <a:rPr kumimoji="1" lang="en-US" altLang="ja-JP" sz="1100"/>
            <a:t>×</a:t>
          </a:r>
          <a:r>
            <a:rPr kumimoji="1" lang="ja-JP" altLang="en-US" sz="1100"/>
            <a:t>」を入力してください。なお、新規導入の場合には「○」を入力してください。</a:t>
          </a:r>
          <a:endParaRPr kumimoji="1" lang="en-US" altLang="ja-JP" sz="1100"/>
        </a:p>
        <a:p>
          <a:pPr algn="l"/>
          <a:r>
            <a:rPr kumimoji="1" lang="en-US" altLang="ja-JP" sz="1100"/>
            <a:t>※</a:t>
          </a:r>
          <a:r>
            <a:rPr kumimoji="1" lang="ja-JP" altLang="en-US" sz="1100"/>
            <a:t>廃棄が完了していない場合、補助金を支払うことができません。</a:t>
          </a:r>
          <a:endParaRPr kumimoji="1" lang="en-US" altLang="ja-JP" sz="1100"/>
        </a:p>
        <a:p>
          <a:pPr algn="l"/>
          <a:endParaRPr kumimoji="1" lang="en-US" altLang="ja-JP" sz="1100"/>
        </a:p>
        <a:p>
          <a:pPr algn="l"/>
          <a:r>
            <a:rPr kumimoji="1" lang="ja-JP" altLang="en-US" sz="1100"/>
            <a:t>→以下のいずれかを選択してください</a:t>
          </a:r>
          <a:endParaRPr kumimoji="1" lang="en-US" altLang="ja-JP" sz="1100"/>
        </a:p>
        <a:p>
          <a:pPr algn="l"/>
          <a:r>
            <a:rPr kumimoji="1" lang="ja-JP" altLang="en-US" sz="1100"/>
            <a:t>　既存設備等がない（新規導入）</a:t>
          </a:r>
          <a:endParaRPr kumimoji="1" lang="en-US" altLang="ja-JP" sz="1100"/>
        </a:p>
        <a:p>
          <a:pPr algn="l"/>
          <a:r>
            <a:rPr kumimoji="1" lang="ja-JP" altLang="en-US" sz="1100"/>
            <a:t>　発注先による廃棄・下取り等（請求書、納品書又は完了報告書等に記載）</a:t>
          </a:r>
          <a:endParaRPr kumimoji="1" lang="en-US" altLang="ja-JP" sz="1100"/>
        </a:p>
        <a:p>
          <a:pPr algn="l"/>
          <a:r>
            <a:rPr kumimoji="1" lang="ja-JP" altLang="en-US" sz="1100"/>
            <a:t>　その他</a:t>
          </a:r>
          <a:endParaRPr kumimoji="1" lang="en-US" altLang="ja-JP" sz="1100"/>
        </a:p>
        <a:p>
          <a:pPr algn="l"/>
          <a:r>
            <a:rPr kumimoji="1" lang="ja-JP" altLang="en-US" sz="1100"/>
            <a:t>　</a:t>
          </a:r>
          <a:r>
            <a:rPr kumimoji="1" lang="en-US" altLang="ja-JP" sz="1100"/>
            <a:t>※</a:t>
          </a:r>
          <a:r>
            <a:rPr kumimoji="1" lang="ja-JP" altLang="en-US" sz="1100"/>
            <a:t>「その他」の場合は、具体的な廃棄方法を下の記入欄に記載してください。</a:t>
          </a:r>
          <a:endParaRPr kumimoji="1" lang="en-US" altLang="ja-JP" sz="1100"/>
        </a:p>
      </xdr:txBody>
    </xdr:sp>
    <xdr:clientData/>
  </xdr:twoCellAnchor>
  <xdr:twoCellAnchor>
    <xdr:from>
      <xdr:col>12</xdr:col>
      <xdr:colOff>184150</xdr:colOff>
      <xdr:row>108</xdr:row>
      <xdr:rowOff>206375</xdr:rowOff>
    </xdr:from>
    <xdr:to>
      <xdr:col>15</xdr:col>
      <xdr:colOff>495300</xdr:colOff>
      <xdr:row>114</xdr:row>
      <xdr:rowOff>177800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12566650" y="5953125"/>
          <a:ext cx="5181600" cy="1692275"/>
        </a:xfrm>
        <a:prstGeom prst="wedgeRectCallout">
          <a:avLst>
            <a:gd name="adj1" fmla="val -58135"/>
            <a:gd name="adj2" fmla="val -5903"/>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手引きを確認の上、必要な「</a:t>
          </a:r>
          <a:r>
            <a:rPr lang="ja-JP" altLang="ja-JP" sz="1100">
              <a:solidFill>
                <a:schemeClr val="dk1"/>
              </a:solidFill>
              <a:effectLst/>
              <a:latin typeface="+mn-lt"/>
              <a:ea typeface="+mn-ea"/>
              <a:cs typeface="+mn-cs"/>
            </a:rPr>
            <a:t>既存設備等を廃棄したことがわかる書類</a:t>
          </a:r>
          <a:r>
            <a:rPr kumimoji="1" lang="ja-JP" altLang="en-US" sz="1100"/>
            <a:t>」を添付してください。</a:t>
          </a:r>
          <a:endParaRPr kumimoji="1" lang="en-US" altLang="ja-JP" sz="1100"/>
        </a:p>
        <a:p>
          <a:pPr algn="l"/>
          <a:r>
            <a:rPr kumimoji="1" lang="ja-JP" altLang="ja-JP" sz="1100">
              <a:solidFill>
                <a:schemeClr val="dk1"/>
              </a:solidFill>
              <a:effectLst/>
              <a:latin typeface="+mn-lt"/>
              <a:ea typeface="+mn-ea"/>
              <a:cs typeface="+mn-cs"/>
            </a:rPr>
            <a:t>記載例</a:t>
          </a:r>
          <a:endParaRPr kumimoji="1" lang="en-US" altLang="ja-JP" sz="1100"/>
        </a:p>
        <a:p>
          <a:pPr algn="l"/>
          <a:r>
            <a:rPr kumimoji="1" lang="ja-JP" altLang="en-US" sz="1100"/>
            <a:t>・売却（譲渡）</a:t>
          </a:r>
          <a:endParaRPr kumimoji="1" lang="en-US" altLang="ja-JP" sz="1100"/>
        </a:p>
        <a:p>
          <a:pPr algn="l"/>
          <a:r>
            <a:rPr kumimoji="1" lang="ja-JP" altLang="en-US" sz="1100"/>
            <a:t>・補助事業者自ら廃棄</a:t>
          </a:r>
          <a:endParaRPr kumimoji="1" lang="en-US" altLang="ja-JP" sz="1100"/>
        </a:p>
        <a:p>
          <a:pPr algn="l"/>
          <a:r>
            <a:rPr kumimoji="1" lang="ja-JP" altLang="en-US" sz="1100"/>
            <a:t>・構造上撤去が困難であるため、断線により使用できない状態にした　など</a:t>
          </a:r>
          <a:endParaRPr kumimoji="1" lang="en-US" altLang="ja-JP"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196850</xdr:colOff>
      <xdr:row>6</xdr:row>
      <xdr:rowOff>101600</xdr:rowOff>
    </xdr:from>
    <xdr:to>
      <xdr:col>8</xdr:col>
      <xdr:colOff>279400</xdr:colOff>
      <xdr:row>8</xdr:row>
      <xdr:rowOff>358776</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9369425" y="882650"/>
          <a:ext cx="2139950" cy="1000126"/>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27</xdr:col>
      <xdr:colOff>0</xdr:colOff>
      <xdr:row>17</xdr:row>
      <xdr:rowOff>0</xdr:rowOff>
    </xdr:from>
    <xdr:to>
      <xdr:col>40</xdr:col>
      <xdr:colOff>228600</xdr:colOff>
      <xdr:row>22</xdr:row>
      <xdr:rowOff>0</xdr:rowOff>
    </xdr:to>
    <xdr:sp macro="" textlink="">
      <xdr:nvSpPr>
        <xdr:cNvPr id="2" name="テキスト ボックス 1">
          <a:extLst>
            <a:ext uri="{FF2B5EF4-FFF2-40B4-BE49-F238E27FC236}">
              <a16:creationId xmlns:a16="http://schemas.microsoft.com/office/drawing/2014/main" id="{00000000-0008-0000-1700-000002000000}"/>
            </a:ext>
          </a:extLst>
        </xdr:cNvPr>
        <xdr:cNvSpPr txBox="1"/>
      </xdr:nvSpPr>
      <xdr:spPr>
        <a:xfrm>
          <a:off x="6172200" y="3454400"/>
          <a:ext cx="3282950" cy="914400"/>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５０万円（税抜）以上の財産のみ</a:t>
          </a:r>
          <a:endParaRPr kumimoji="1" lang="en-US" altLang="ja-JP" sz="1100">
            <a:solidFill>
              <a:srgbClr val="FF0000"/>
            </a:solidFill>
          </a:endParaRPr>
        </a:p>
        <a:p>
          <a:pPr algn="l"/>
          <a:r>
            <a:rPr kumimoji="1" lang="ja-JP" altLang="en-US" sz="1100"/>
            <a:t>入力ください。</a:t>
          </a:r>
          <a:endParaRPr kumimoji="1" lang="en-US" altLang="ja-JP" sz="1100"/>
        </a:p>
      </xdr:txBody>
    </xdr:sp>
    <xdr:clientData/>
  </xdr:twoCellAnchor>
  <xdr:twoCellAnchor>
    <xdr:from>
      <xdr:col>27</xdr:col>
      <xdr:colOff>0</xdr:colOff>
      <xdr:row>4</xdr:row>
      <xdr:rowOff>0</xdr:rowOff>
    </xdr:from>
    <xdr:to>
      <xdr:col>40</xdr:col>
      <xdr:colOff>0</xdr:colOff>
      <xdr:row>8</xdr:row>
      <xdr:rowOff>161925</xdr:rowOff>
    </xdr:to>
    <xdr:sp macro="" textlink="">
      <xdr:nvSpPr>
        <xdr:cNvPr id="3" name="テキスト ボックス 2">
          <a:extLst>
            <a:ext uri="{FF2B5EF4-FFF2-40B4-BE49-F238E27FC236}">
              <a16:creationId xmlns:a16="http://schemas.microsoft.com/office/drawing/2014/main" id="{00000000-0008-0000-1700-000003000000}"/>
            </a:ext>
          </a:extLst>
        </xdr:cNvPr>
        <xdr:cNvSpPr txBox="1"/>
      </xdr:nvSpPr>
      <xdr:spPr>
        <a:xfrm>
          <a:off x="6257925" y="1352550"/>
          <a:ext cx="3095625" cy="1190625"/>
        </a:xfrm>
        <a:prstGeom prst="wedgeRectCallout">
          <a:avLst>
            <a:gd name="adj1" fmla="val -58064"/>
            <a:gd name="adj2" fmla="val 694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endParaRPr kumimoji="1" lang="en-US" altLang="ja-JP" sz="1100"/>
        </a:p>
        <a:p>
          <a:endParaRPr kumimoji="1" lang="en-US" altLang="ja-JP" sz="1100"/>
        </a:p>
        <a:p>
          <a:r>
            <a:rPr kumimoji="1" lang="en-US" altLang="ja-JP" sz="1100">
              <a:solidFill>
                <a:srgbClr val="FF0000"/>
              </a:solidFill>
            </a:rPr>
            <a:t>※</a:t>
          </a:r>
          <a:r>
            <a:rPr kumimoji="1" lang="ja-JP" altLang="en-US" sz="1100">
              <a:solidFill>
                <a:srgbClr val="FF0000"/>
              </a:solidFill>
            </a:rPr>
            <a:t>日付は、実績報告日となります。</a:t>
          </a:r>
        </a:p>
      </xdr:txBody>
    </xdr:sp>
    <xdr:clientData/>
  </xdr:twoCellAnchor>
  <xdr:twoCellAnchor>
    <xdr:from>
      <xdr:col>27</xdr:col>
      <xdr:colOff>0</xdr:colOff>
      <xdr:row>24</xdr:row>
      <xdr:rowOff>120650</xdr:rowOff>
    </xdr:from>
    <xdr:to>
      <xdr:col>41</xdr:col>
      <xdr:colOff>12700</xdr:colOff>
      <xdr:row>31</xdr:row>
      <xdr:rowOff>168275</xdr:rowOff>
    </xdr:to>
    <xdr:sp macro="" textlink="">
      <xdr:nvSpPr>
        <xdr:cNvPr id="4" name="テキスト ボックス 3">
          <a:extLst>
            <a:ext uri="{FF2B5EF4-FFF2-40B4-BE49-F238E27FC236}">
              <a16:creationId xmlns:a16="http://schemas.microsoft.com/office/drawing/2014/main" id="{00000000-0008-0000-1700-000004000000}"/>
            </a:ext>
          </a:extLst>
        </xdr:cNvPr>
        <xdr:cNvSpPr txBox="1"/>
      </xdr:nvSpPr>
      <xdr:spPr>
        <a:xfrm>
          <a:off x="6172200" y="4813300"/>
          <a:ext cx="3302000" cy="1355725"/>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税抜金額は、工事代等も含んだ金額になります。</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製品＠</a:t>
          </a:r>
          <a:r>
            <a:rPr kumimoji="1" lang="en-US" altLang="ja-JP" sz="1100">
              <a:solidFill>
                <a:srgbClr val="FF0000"/>
              </a:solidFill>
            </a:rPr>
            <a:t>20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２機＝</a:t>
          </a:r>
          <a:r>
            <a:rPr kumimoji="1" lang="en-US" altLang="ja-JP" sz="1100">
              <a:solidFill>
                <a:srgbClr val="FF0000"/>
              </a:solidFill>
            </a:rPr>
            <a:t>40</a:t>
          </a:r>
          <a:r>
            <a:rPr kumimoji="1" lang="ja-JP" altLang="en-US" sz="1100">
              <a:solidFill>
                <a:srgbClr val="FF0000"/>
              </a:solidFill>
            </a:rPr>
            <a:t>万円</a:t>
          </a:r>
          <a:endParaRPr kumimoji="1" lang="en-US" altLang="ja-JP" sz="1100">
            <a:solidFill>
              <a:srgbClr val="FF0000"/>
            </a:solidFill>
          </a:endParaRPr>
        </a:p>
        <a:p>
          <a:pPr algn="l"/>
          <a:r>
            <a:rPr kumimoji="1" lang="ja-JP" altLang="en-US" sz="1100"/>
            <a:t>上記工事代・諸経費</a:t>
          </a:r>
          <a:r>
            <a:rPr kumimoji="1" lang="en-US" altLang="ja-JP" sz="1100"/>
            <a:t>=10</a:t>
          </a:r>
          <a:r>
            <a:rPr kumimoji="1" lang="ja-JP" altLang="en-US" sz="1100"/>
            <a:t>万円</a:t>
          </a:r>
          <a:endParaRPr kumimoji="1" lang="en-US" altLang="ja-JP" sz="1100"/>
        </a:p>
        <a:p>
          <a:pPr algn="l"/>
          <a:endParaRPr kumimoji="1" lang="en-US" altLang="ja-JP" sz="1100"/>
        </a:p>
        <a:p>
          <a:pPr algn="l"/>
          <a:r>
            <a:rPr kumimoji="1" lang="ja-JP" altLang="ja-JP" sz="1100">
              <a:solidFill>
                <a:schemeClr val="dk1"/>
              </a:solidFill>
              <a:effectLst/>
              <a:latin typeface="+mn-lt"/>
              <a:ea typeface="+mn-ea"/>
              <a:cs typeface="+mn-cs"/>
            </a:rPr>
            <a:t>税抜金額</a:t>
          </a:r>
          <a:r>
            <a:rPr kumimoji="1" lang="ja-JP" altLang="en-US" sz="1100">
              <a:solidFill>
                <a:schemeClr val="dk1"/>
              </a:solidFill>
              <a:effectLst/>
              <a:latin typeface="+mn-lt"/>
              <a:ea typeface="+mn-ea"/>
              <a:cs typeface="+mn-cs"/>
            </a:rPr>
            <a:t>へは、</a:t>
          </a:r>
          <a:r>
            <a:rPr kumimoji="1" lang="en-US" altLang="ja-JP" sz="1100">
              <a:solidFill>
                <a:schemeClr val="dk1"/>
              </a:solidFill>
              <a:effectLst/>
              <a:latin typeface="+mn-lt"/>
              <a:ea typeface="+mn-ea"/>
              <a:cs typeface="+mn-cs"/>
            </a:rPr>
            <a:t>50</a:t>
          </a:r>
          <a:r>
            <a:rPr kumimoji="1" lang="ja-JP" altLang="en-US" sz="1100">
              <a:solidFill>
                <a:schemeClr val="dk1"/>
              </a:solidFill>
              <a:effectLst/>
              <a:latin typeface="+mn-lt"/>
              <a:ea typeface="+mn-ea"/>
              <a:cs typeface="+mn-cs"/>
            </a:rPr>
            <a:t>万円と記載</a:t>
          </a:r>
          <a:endParaRPr kumimoji="1" lang="en-US" altLang="ja-JP" sz="1100"/>
        </a:p>
      </xdr:txBody>
    </xdr:sp>
    <xdr:clientData/>
  </xdr:twoCellAnchor>
  <xdr:twoCellAnchor>
    <xdr:from>
      <xdr:col>27</xdr:col>
      <xdr:colOff>22225</xdr:colOff>
      <xdr:row>33</xdr:row>
      <xdr:rowOff>101599</xdr:rowOff>
    </xdr:from>
    <xdr:to>
      <xdr:col>41</xdr:col>
      <xdr:colOff>6351</xdr:colOff>
      <xdr:row>38</xdr:row>
      <xdr:rowOff>101599</xdr:rowOff>
    </xdr:to>
    <xdr:sp macro="" textlink="">
      <xdr:nvSpPr>
        <xdr:cNvPr id="5" name="テキスト ボックス 4">
          <a:extLst>
            <a:ext uri="{FF2B5EF4-FFF2-40B4-BE49-F238E27FC236}">
              <a16:creationId xmlns:a16="http://schemas.microsoft.com/office/drawing/2014/main" id="{00000000-0008-0000-1700-000005000000}"/>
            </a:ext>
          </a:extLst>
        </xdr:cNvPr>
        <xdr:cNvSpPr txBox="1"/>
      </xdr:nvSpPr>
      <xdr:spPr>
        <a:xfrm>
          <a:off x="6194425" y="6426199"/>
          <a:ext cx="3273426" cy="914400"/>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行が不足する場合には、適宜追加してください。</a:t>
          </a:r>
          <a:endParaRPr kumimoji="1" lang="en-US" altLang="ja-JP" sz="1100"/>
        </a:p>
      </xdr:txBody>
    </xdr:sp>
    <xdr:clientData/>
  </xdr:twoCellAnchor>
  <xdr:twoCellAnchor>
    <xdr:from>
      <xdr:col>7</xdr:col>
      <xdr:colOff>228600</xdr:colOff>
      <xdr:row>9</xdr:row>
      <xdr:rowOff>95250</xdr:rowOff>
    </xdr:from>
    <xdr:to>
      <xdr:col>24</xdr:col>
      <xdr:colOff>19050</xdr:colOff>
      <xdr:row>13</xdr:row>
      <xdr:rowOff>65068</xdr:rowOff>
    </xdr:to>
    <xdr:sp macro="" textlink="">
      <xdr:nvSpPr>
        <xdr:cNvPr id="6" name="大かっこ 5">
          <a:extLst>
            <a:ext uri="{FF2B5EF4-FFF2-40B4-BE49-F238E27FC236}">
              <a16:creationId xmlns:a16="http://schemas.microsoft.com/office/drawing/2014/main" id="{00000000-0008-0000-1700-000006000000}"/>
            </a:ext>
          </a:extLst>
        </xdr:cNvPr>
        <xdr:cNvSpPr/>
      </xdr:nvSpPr>
      <xdr:spPr>
        <a:xfrm>
          <a:off x="1873250" y="1746250"/>
          <a:ext cx="3784600" cy="896918"/>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91109</xdr:colOff>
      <xdr:row>4</xdr:row>
      <xdr:rowOff>157368</xdr:rowOff>
    </xdr:from>
    <xdr:to>
      <xdr:col>38</xdr:col>
      <xdr:colOff>140805</xdr:colOff>
      <xdr:row>10</xdr:row>
      <xdr:rowOff>256760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13783" y="1258955"/>
          <a:ext cx="3172239" cy="1341783"/>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」及び「事業概要」シートに</a:t>
          </a:r>
          <a:endParaRPr kumimoji="1" lang="en-US" altLang="ja-JP" sz="1100"/>
        </a:p>
        <a:p>
          <a:r>
            <a:rPr kumimoji="1" lang="ja-JP" altLang="en-US" sz="1100"/>
            <a:t>入力した内容が転記されます。</a:t>
          </a:r>
          <a:endParaRPr kumimoji="1" lang="en-US" altLang="ja-JP" sz="1100"/>
        </a:p>
        <a:p>
          <a:r>
            <a:rPr kumimoji="1" lang="ja-JP" altLang="en-US" sz="1100"/>
            <a:t>内容を確認してください。</a:t>
          </a:r>
        </a:p>
      </xdr:txBody>
    </xdr:sp>
    <xdr:clientData/>
  </xdr:twoCellAnchor>
  <xdr:twoCellAnchor>
    <xdr:from>
      <xdr:col>7</xdr:col>
      <xdr:colOff>209550</xdr:colOff>
      <xdr:row>12</xdr:row>
      <xdr:rowOff>85725</xdr:rowOff>
    </xdr:from>
    <xdr:to>
      <xdr:col>23</xdr:col>
      <xdr:colOff>76200</xdr:colOff>
      <xdr:row>16</xdr:row>
      <xdr:rowOff>38100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1885950" y="3482068"/>
          <a:ext cx="3698421" cy="877661"/>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0</xdr:colOff>
      <xdr:row>4</xdr:row>
      <xdr:rowOff>0</xdr:rowOff>
    </xdr:from>
    <xdr:to>
      <xdr:col>34</xdr:col>
      <xdr:colOff>209550</xdr:colOff>
      <xdr:row>5</xdr:row>
      <xdr:rowOff>88901</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6496050" y="857250"/>
          <a:ext cx="1638300" cy="708026"/>
        </a:xfrm>
        <a:prstGeom prst="wedgeRectCallout">
          <a:avLst>
            <a:gd name="adj1" fmla="val -84294"/>
            <a:gd name="adj2" fmla="val 5195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日付を入力ください。</a:t>
          </a:r>
        </a:p>
      </xdr:txBody>
    </xdr:sp>
    <xdr:clientData/>
  </xdr:twoCellAnchor>
  <xdr:twoCellAnchor>
    <xdr:from>
      <xdr:col>25</xdr:col>
      <xdr:colOff>145677</xdr:colOff>
      <xdr:row>21</xdr:row>
      <xdr:rowOff>224116</xdr:rowOff>
    </xdr:from>
    <xdr:to>
      <xdr:col>38</xdr:col>
      <xdr:colOff>145676</xdr:colOff>
      <xdr:row>28</xdr:row>
      <xdr:rowOff>89646</xdr:rowOff>
    </xdr:to>
    <xdr:sp macro="" textlink="">
      <xdr:nvSpPr>
        <xdr:cNvPr id="4" name="テキスト ボックス 3">
          <a:extLst>
            <a:ext uri="{FF2B5EF4-FFF2-40B4-BE49-F238E27FC236}">
              <a16:creationId xmlns:a16="http://schemas.microsoft.com/office/drawing/2014/main" id="{00000000-0008-0000-1800-000004000000}"/>
            </a:ext>
          </a:extLst>
        </xdr:cNvPr>
        <xdr:cNvSpPr txBox="1"/>
      </xdr:nvSpPr>
      <xdr:spPr>
        <a:xfrm>
          <a:off x="5860677" y="4359087"/>
          <a:ext cx="3059205" cy="1322294"/>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１．～３．を入力してください。</a:t>
          </a:r>
        </a:p>
      </xdr:txBody>
    </xdr:sp>
    <xdr:clientData/>
  </xdr:twoCellAnchor>
  <xdr:twoCellAnchor>
    <xdr:from>
      <xdr:col>8</xdr:col>
      <xdr:colOff>0</xdr:colOff>
      <xdr:row>12</xdr:row>
      <xdr:rowOff>99391</xdr:rowOff>
    </xdr:from>
    <xdr:to>
      <xdr:col>23</xdr:col>
      <xdr:colOff>231588</xdr:colOff>
      <xdr:row>16</xdr:row>
      <xdr:rowOff>62485</xdr:rowOff>
    </xdr:to>
    <xdr:sp macro="" textlink="">
      <xdr:nvSpPr>
        <xdr:cNvPr id="5" name="大かっこ 4">
          <a:extLst>
            <a:ext uri="{FF2B5EF4-FFF2-40B4-BE49-F238E27FC236}">
              <a16:creationId xmlns:a16="http://schemas.microsoft.com/office/drawing/2014/main" id="{00000000-0008-0000-1800-000005000000}"/>
            </a:ext>
          </a:extLst>
        </xdr:cNvPr>
        <xdr:cNvSpPr/>
      </xdr:nvSpPr>
      <xdr:spPr>
        <a:xfrm>
          <a:off x="1852706" y="2325626"/>
          <a:ext cx="3705411" cy="896918"/>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12700</xdr:colOff>
      <xdr:row>0</xdr:row>
      <xdr:rowOff>50800</xdr:rowOff>
    </xdr:from>
    <xdr:to>
      <xdr:col>39</xdr:col>
      <xdr:colOff>94698</xdr:colOff>
      <xdr:row>4</xdr:row>
      <xdr:rowOff>82550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121400" y="50800"/>
          <a:ext cx="3136348" cy="94615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」及び「事業概要」シートに</a:t>
          </a:r>
          <a:endParaRPr kumimoji="1" lang="en-US" altLang="ja-JP" sz="1100"/>
        </a:p>
        <a:p>
          <a:r>
            <a:rPr kumimoji="1" lang="ja-JP" altLang="en-US" sz="1100"/>
            <a:t>入力した内容が転記されます。</a:t>
          </a:r>
          <a:endParaRPr kumimoji="1" lang="en-US" altLang="ja-JP" sz="1100"/>
        </a:p>
        <a:p>
          <a:r>
            <a:rPr kumimoji="1" lang="ja-JP" altLang="en-US" sz="1100"/>
            <a:t>内容を確認してください。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9525</xdr:colOff>
      <xdr:row>5</xdr:row>
      <xdr:rowOff>85725</xdr:rowOff>
    </xdr:from>
    <xdr:to>
      <xdr:col>34</xdr:col>
      <xdr:colOff>120650</xdr:colOff>
      <xdr:row>10</xdr:row>
      <xdr:rowOff>47626</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118225" y="1438275"/>
          <a:ext cx="1990725" cy="10160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twoCellAnchor>
    <xdr:from>
      <xdr:col>26</xdr:col>
      <xdr:colOff>161925</xdr:colOff>
      <xdr:row>23</xdr:row>
      <xdr:rowOff>238125</xdr:rowOff>
    </xdr:from>
    <xdr:to>
      <xdr:col>35</xdr:col>
      <xdr:colOff>161925</xdr:colOff>
      <xdr:row>26</xdr:row>
      <xdr:rowOff>219076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353175" y="6667500"/>
          <a:ext cx="2143125" cy="10096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他のシートから転記されます</a:t>
          </a:r>
          <a:endParaRPr kumimoji="1" lang="en-US" altLang="ja-JP" sz="1100"/>
        </a:p>
      </xdr:txBody>
    </xdr:sp>
    <xdr:clientData/>
  </xdr:twoCellAnchor>
  <xdr:twoCellAnchor>
    <xdr:from>
      <xdr:col>26</xdr:col>
      <xdr:colOff>66675</xdr:colOff>
      <xdr:row>16</xdr:row>
      <xdr:rowOff>149225</xdr:rowOff>
    </xdr:from>
    <xdr:to>
      <xdr:col>34</xdr:col>
      <xdr:colOff>177800</xdr:colOff>
      <xdr:row>19</xdr:row>
      <xdr:rowOff>174626</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175375" y="4384675"/>
          <a:ext cx="1990725" cy="10160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金額の記載はすべて</a:t>
          </a:r>
          <a:endParaRPr kumimoji="1" lang="en-US" altLang="ja-JP" sz="1100"/>
        </a:p>
        <a:p>
          <a:pPr algn="l"/>
          <a:r>
            <a:rPr kumimoji="1" lang="ja-JP" altLang="en-US" sz="1100"/>
            <a:t>「円単位」としてください。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222250</xdr:colOff>
      <xdr:row>9</xdr:row>
      <xdr:rowOff>133350</xdr:rowOff>
    </xdr:from>
    <xdr:to>
      <xdr:col>18</xdr:col>
      <xdr:colOff>222250</xdr:colOff>
      <xdr:row>11</xdr:row>
      <xdr:rowOff>314326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683250" y="1689100"/>
          <a:ext cx="1841500" cy="879476"/>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色が付いていないセルに</a:t>
          </a:r>
          <a:endParaRPr lang="ja-JP" altLang="ja-JP">
            <a:effectLst/>
          </a:endParaRPr>
        </a:p>
        <a:p>
          <a:r>
            <a:rPr kumimoji="1" lang="ja-JP" altLang="ja-JP" sz="1100">
              <a:solidFill>
                <a:schemeClr val="dk1"/>
              </a:solidFill>
              <a:effectLst/>
              <a:latin typeface="+mn-lt"/>
              <a:ea typeface="+mn-ea"/>
              <a:cs typeface="+mn-cs"/>
            </a:rPr>
            <a:t>入力してください。</a:t>
          </a:r>
          <a:endParaRPr lang="ja-JP" altLang="ja-JP">
            <a:effectLst/>
          </a:endParaRPr>
        </a:p>
      </xdr:txBody>
    </xdr:sp>
    <xdr:clientData/>
  </xdr:twoCellAnchor>
  <xdr:twoCellAnchor>
    <xdr:from>
      <xdr:col>14</xdr:col>
      <xdr:colOff>190501</xdr:colOff>
      <xdr:row>4</xdr:row>
      <xdr:rowOff>15876</xdr:rowOff>
    </xdr:from>
    <xdr:to>
      <xdr:col>18</xdr:col>
      <xdr:colOff>190501</xdr:colOff>
      <xdr:row>5</xdr:row>
      <xdr:rowOff>273051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651501" y="317501"/>
          <a:ext cx="1841500" cy="495300"/>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法人個人を選択</a:t>
          </a:r>
          <a:endParaRPr kumimoji="1" lang="en-US" altLang="ja-JP" sz="1100"/>
        </a:p>
      </xdr:txBody>
    </xdr:sp>
    <xdr:clientData/>
  </xdr:twoCellAnchor>
  <xdr:twoCellAnchor>
    <xdr:from>
      <xdr:col>15</xdr:col>
      <xdr:colOff>29882</xdr:colOff>
      <xdr:row>12</xdr:row>
      <xdr:rowOff>171824</xdr:rowOff>
    </xdr:from>
    <xdr:to>
      <xdr:col>18</xdr:col>
      <xdr:colOff>414430</xdr:colOff>
      <xdr:row>15</xdr:row>
      <xdr:rowOff>373531</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394823" y="3511177"/>
          <a:ext cx="1990725" cy="10160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金額の記載はすべて</a:t>
          </a:r>
          <a:endParaRPr kumimoji="1" lang="en-US" altLang="ja-JP" sz="1100"/>
        </a:p>
        <a:p>
          <a:pPr algn="l"/>
          <a:r>
            <a:rPr kumimoji="1" lang="ja-JP" altLang="en-US" sz="1100"/>
            <a:t>「円単位」としてください。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32871</xdr:colOff>
      <xdr:row>8</xdr:row>
      <xdr:rowOff>91516</xdr:rowOff>
    </xdr:from>
    <xdr:to>
      <xdr:col>15</xdr:col>
      <xdr:colOff>2045821</xdr:colOff>
      <xdr:row>10</xdr:row>
      <xdr:rowOff>46319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5422283" y="3064810"/>
          <a:ext cx="2012950" cy="642097"/>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twoCellAnchor>
    <xdr:from>
      <xdr:col>15</xdr:col>
      <xdr:colOff>38100</xdr:colOff>
      <xdr:row>10</xdr:row>
      <xdr:rowOff>85724</xdr:rowOff>
    </xdr:from>
    <xdr:to>
      <xdr:col>15</xdr:col>
      <xdr:colOff>2051050</xdr:colOff>
      <xdr:row>13</xdr:row>
      <xdr:rowOff>22412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5427512" y="3746312"/>
          <a:ext cx="2012950" cy="967629"/>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発注先所在地</a:t>
          </a:r>
          <a:endParaRPr kumimoji="1" lang="en-US" altLang="ja-JP" sz="1100"/>
        </a:p>
        <a:p>
          <a:pPr algn="l"/>
          <a:endParaRPr kumimoji="1" lang="en-US" altLang="ja-JP" sz="1100"/>
        </a:p>
        <a:p>
          <a:pPr algn="l"/>
          <a:r>
            <a:rPr kumimoji="1" lang="ja-JP" altLang="en-US" sz="1100"/>
            <a:t>→”島根県内”、”その他”</a:t>
          </a:r>
          <a:endParaRPr kumimoji="1" lang="en-US" altLang="ja-JP" sz="1100"/>
        </a:p>
        <a:p>
          <a:pPr algn="l"/>
          <a:r>
            <a:rPr kumimoji="1" lang="ja-JP" altLang="en-US" sz="1100"/>
            <a:t>　いずれかを選択ください。</a:t>
          </a:r>
          <a:endParaRPr kumimoji="1" lang="en-US" altLang="ja-JP" sz="1100"/>
        </a:p>
      </xdr:txBody>
    </xdr:sp>
    <xdr:clientData/>
  </xdr:twoCellAnchor>
  <xdr:twoCellAnchor>
    <xdr:from>
      <xdr:col>14</xdr:col>
      <xdr:colOff>425864</xdr:colOff>
      <xdr:row>111</xdr:row>
      <xdr:rowOff>14940</xdr:rowOff>
    </xdr:from>
    <xdr:to>
      <xdr:col>15</xdr:col>
      <xdr:colOff>2169491</xdr:colOff>
      <xdr:row>115</xdr:row>
      <xdr:rowOff>49143</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4627452" y="7007411"/>
          <a:ext cx="2931451" cy="1132379"/>
        </a:xfrm>
        <a:prstGeom prst="wedgeRectCallout">
          <a:avLst>
            <a:gd name="adj1" fmla="val -68228"/>
            <a:gd name="adj2" fmla="val 1826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a:t>
          </a:r>
          <a:endParaRPr kumimoji="1" lang="en-US" altLang="ja-JP" sz="1100"/>
        </a:p>
        <a:p>
          <a:pPr algn="l"/>
          <a:endParaRPr kumimoji="1" lang="en-US" altLang="ja-JP" sz="1100"/>
        </a:p>
        <a:p>
          <a:pPr algn="l"/>
          <a:r>
            <a:rPr kumimoji="1" lang="ja-JP" altLang="en-US" sz="1100"/>
            <a:t>→”その他”を選択した場合</a:t>
          </a:r>
          <a:endParaRPr kumimoji="1" lang="en-US" altLang="ja-JP" sz="1100"/>
        </a:p>
        <a:p>
          <a:pPr algn="l"/>
          <a:r>
            <a:rPr kumimoji="1" lang="ja-JP" altLang="en-US" sz="1100"/>
            <a:t>　記載してください。</a:t>
          </a:r>
          <a:endParaRPr kumimoji="1" lang="en-US" altLang="ja-JP" sz="1100"/>
        </a:p>
      </xdr:txBody>
    </xdr:sp>
    <xdr:clientData/>
  </xdr:twoCellAnchor>
  <xdr:twoCellAnchor>
    <xdr:from>
      <xdr:col>15</xdr:col>
      <xdr:colOff>22607</xdr:colOff>
      <xdr:row>3</xdr:row>
      <xdr:rowOff>545353</xdr:rowOff>
    </xdr:from>
    <xdr:to>
      <xdr:col>15</xdr:col>
      <xdr:colOff>3998259</xdr:colOff>
      <xdr:row>8</xdr:row>
      <xdr:rowOff>59765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5412019" y="1344706"/>
          <a:ext cx="3975652" cy="1688353"/>
        </a:xfrm>
        <a:prstGeom prst="wedgeRectCallout">
          <a:avLst>
            <a:gd name="adj1" fmla="val -60247"/>
            <a:gd name="adj2" fmla="val -616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既存設備等の廃棄方法</a:t>
          </a:r>
          <a:endParaRPr kumimoji="1" lang="en-US" altLang="ja-JP" sz="1100"/>
        </a:p>
        <a:p>
          <a:pPr algn="l"/>
          <a:r>
            <a:rPr kumimoji="1" lang="ja-JP" altLang="en-US" sz="1100"/>
            <a:t>→以下のいずれかを選択してください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発注</a:t>
          </a:r>
          <a:r>
            <a:rPr kumimoji="1" lang="ja-JP" altLang="en-US" sz="1100">
              <a:solidFill>
                <a:schemeClr val="dk1"/>
              </a:solidFill>
              <a:effectLst/>
              <a:latin typeface="+mn-lt"/>
              <a:ea typeface="+mn-ea"/>
              <a:cs typeface="+mn-cs"/>
            </a:rPr>
            <a:t>予定</a:t>
          </a:r>
          <a:r>
            <a:rPr kumimoji="1" lang="ja-JP" altLang="ja-JP" sz="1100">
              <a:solidFill>
                <a:schemeClr val="dk1"/>
              </a:solidFill>
              <a:effectLst/>
              <a:latin typeface="+mn-lt"/>
              <a:ea typeface="+mn-ea"/>
              <a:cs typeface="+mn-cs"/>
            </a:rPr>
            <a:t>先による廃棄・下取り等（見積書に記載）</a:t>
          </a:r>
          <a:endParaRPr lang="ja-JP" altLang="ja-JP">
            <a:effectLst/>
          </a:endParaRPr>
        </a:p>
        <a:p>
          <a:pPr algn="l"/>
          <a:r>
            <a:rPr kumimoji="1" lang="ja-JP" altLang="en-US" sz="1100"/>
            <a:t>　既存設備等がない（新規導入　例外）</a:t>
          </a:r>
          <a:endParaRPr kumimoji="1" lang="en-US" altLang="ja-JP" sz="1100"/>
        </a:p>
        <a:p>
          <a:pPr algn="l"/>
          <a:r>
            <a:rPr kumimoji="1" lang="ja-JP" altLang="en-US" sz="1100"/>
            <a:t>　その他</a:t>
          </a:r>
          <a:endParaRPr kumimoji="1" lang="en-US" altLang="ja-JP" sz="1100"/>
        </a:p>
        <a:p>
          <a:pPr algn="l"/>
          <a:r>
            <a:rPr kumimoji="1" lang="ja-JP" altLang="en-US" sz="1100"/>
            <a:t>　</a:t>
          </a:r>
          <a:r>
            <a:rPr kumimoji="1" lang="en-US" altLang="ja-JP" sz="1100"/>
            <a:t>※</a:t>
          </a:r>
          <a:r>
            <a:rPr kumimoji="1" lang="ja-JP" altLang="en-US" sz="1100"/>
            <a:t>「その他」の場合は、具体的な廃棄方法を下の記入欄に記載してください。</a:t>
          </a:r>
          <a:endParaRPr kumimoji="1" lang="en-US" altLang="ja-JP" sz="1100"/>
        </a:p>
      </xdr:txBody>
    </xdr:sp>
    <xdr:clientData/>
  </xdr:twoCellAnchor>
  <xdr:twoCellAnchor>
    <xdr:from>
      <xdr:col>14</xdr:col>
      <xdr:colOff>440083</xdr:colOff>
      <xdr:row>115</xdr:row>
      <xdr:rowOff>159855</xdr:rowOff>
    </xdr:from>
    <xdr:to>
      <xdr:col>15</xdr:col>
      <xdr:colOff>2209801</xdr:colOff>
      <xdr:row>124</xdr:row>
      <xdr:rowOff>1</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1984383" y="37542305"/>
          <a:ext cx="2957168" cy="1897546"/>
        </a:xfrm>
        <a:prstGeom prst="wedgeRectCallout">
          <a:avLst>
            <a:gd name="adj1" fmla="val -66612"/>
            <a:gd name="adj2" fmla="val -48271"/>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記載例　</a:t>
          </a:r>
          <a:r>
            <a:rPr kumimoji="1" lang="en-US" altLang="ja-JP" sz="1100"/>
            <a:t>※</a:t>
          </a:r>
          <a:r>
            <a:rPr kumimoji="1" lang="ja-JP" altLang="en-US" sz="1100"/>
            <a:t>手引きを確認し、実績報告時に「</a:t>
          </a:r>
          <a:r>
            <a:rPr lang="ja-JP" altLang="ja-JP" sz="1100">
              <a:solidFill>
                <a:schemeClr val="dk1"/>
              </a:solidFill>
              <a:effectLst/>
              <a:latin typeface="+mn-lt"/>
              <a:ea typeface="+mn-ea"/>
              <a:cs typeface="+mn-cs"/>
            </a:rPr>
            <a:t>既存設備等を廃棄したことがわかる書類</a:t>
          </a:r>
          <a:r>
            <a:rPr kumimoji="1" lang="ja-JP" altLang="en-US" sz="1100"/>
            <a:t>」を添付してください。</a:t>
          </a:r>
          <a:endParaRPr kumimoji="1" lang="en-US" altLang="ja-JP" sz="1100"/>
        </a:p>
        <a:p>
          <a:pPr algn="l"/>
          <a:r>
            <a:rPr kumimoji="1" lang="ja-JP" altLang="en-US" sz="1100"/>
            <a:t>・売却（譲渡）</a:t>
          </a:r>
          <a:endParaRPr kumimoji="1" lang="en-US" altLang="ja-JP" sz="1100"/>
        </a:p>
        <a:p>
          <a:pPr algn="l"/>
          <a:r>
            <a:rPr kumimoji="1" lang="ja-JP" altLang="en-US" sz="1100"/>
            <a:t>・補助事業者自ら廃棄</a:t>
          </a:r>
          <a:endParaRPr kumimoji="1" lang="en-US" altLang="ja-JP" sz="1100"/>
        </a:p>
        <a:p>
          <a:pPr algn="l"/>
          <a:r>
            <a:rPr kumimoji="1" lang="ja-JP" altLang="en-US" sz="1100"/>
            <a:t>・構造上撤去が困難であるため、断線により使用できない状態にする　など</a:t>
          </a:r>
          <a:endParaRPr kumimoji="1" lang="en-US" altLang="ja-JP" sz="1100"/>
        </a:p>
      </xdr:txBody>
    </xdr:sp>
    <xdr:clientData/>
  </xdr:twoCellAnchor>
  <xdr:twoCellAnchor>
    <xdr:from>
      <xdr:col>15</xdr:col>
      <xdr:colOff>5976</xdr:colOff>
      <xdr:row>0</xdr:row>
      <xdr:rowOff>37354</xdr:rowOff>
    </xdr:from>
    <xdr:to>
      <xdr:col>15</xdr:col>
      <xdr:colOff>3989293</xdr:colOff>
      <xdr:row>3</xdr:row>
      <xdr:rowOff>500529</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15395388" y="37354"/>
          <a:ext cx="3983317" cy="1262528"/>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既存設備の使用状況</a:t>
          </a:r>
          <a:endParaRPr kumimoji="1" lang="en-US" altLang="ja-JP" sz="1100"/>
        </a:p>
        <a:p>
          <a:pPr algn="l"/>
          <a:r>
            <a:rPr kumimoji="1" lang="ja-JP" altLang="en-US" sz="1100"/>
            <a:t>→現在使用していない設備等、すでに廃棄している設備は補助対象外です。申請時点で当該設備等を使用していることを確認して「○」を入力してください。使用していない又はすでに廃棄している場合は「</a:t>
          </a:r>
          <a:r>
            <a:rPr kumimoji="1" lang="en-US" altLang="ja-JP" sz="1100"/>
            <a:t>×</a:t>
          </a:r>
          <a:r>
            <a:rPr kumimoji="1" lang="ja-JP" altLang="en-US" sz="1100"/>
            <a:t>」を入力してください。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196850</xdr:colOff>
      <xdr:row>4</xdr:row>
      <xdr:rowOff>101600</xdr:rowOff>
    </xdr:from>
    <xdr:to>
      <xdr:col>8</xdr:col>
      <xdr:colOff>279400</xdr:colOff>
      <xdr:row>6</xdr:row>
      <xdr:rowOff>358776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369425" y="815975"/>
          <a:ext cx="2139950" cy="8763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298450</xdr:colOff>
      <xdr:row>1</xdr:row>
      <xdr:rowOff>133350</xdr:rowOff>
    </xdr:from>
    <xdr:to>
      <xdr:col>12</xdr:col>
      <xdr:colOff>683131</xdr:colOff>
      <xdr:row>6</xdr:row>
      <xdr:rowOff>158750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203950" y="311150"/>
          <a:ext cx="3127881" cy="94615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」及び「事業概要」シートに</a:t>
          </a:r>
          <a:endParaRPr kumimoji="1" lang="en-US" altLang="ja-JP" sz="1100"/>
        </a:p>
        <a:p>
          <a:r>
            <a:rPr kumimoji="1" lang="ja-JP" altLang="en-US" sz="1100"/>
            <a:t>入力した内容が転記されます。</a:t>
          </a:r>
          <a:endParaRPr kumimoji="1" lang="en-US" altLang="ja-JP" sz="1100"/>
        </a:p>
        <a:p>
          <a:r>
            <a:rPr kumimoji="1" lang="ja-JP" altLang="en-US" sz="1100"/>
            <a:t>内容を確認してください。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174171</xdr:colOff>
      <xdr:row>10</xdr:row>
      <xdr:rowOff>187777</xdr:rowOff>
    </xdr:from>
    <xdr:to>
      <xdr:col>42</xdr:col>
      <xdr:colOff>190500</xdr:colOff>
      <xdr:row>12</xdr:row>
      <xdr:rowOff>660399</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422571" y="2262110"/>
          <a:ext cx="3572329" cy="963689"/>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事業概要：</a:t>
          </a:r>
          <a:endParaRPr kumimoji="1" lang="en-US" altLang="ja-JP" sz="1100"/>
        </a:p>
        <a:p>
          <a:r>
            <a:rPr kumimoji="1" lang="ja-JP" altLang="en-US" sz="1100"/>
            <a:t>補助事業ではなく、申請事業者の事業の概要を記載。</a:t>
          </a:r>
          <a:endParaRPr kumimoji="1" lang="en-US" altLang="ja-JP" sz="1100"/>
        </a:p>
        <a:p>
          <a:r>
            <a:rPr kumimoji="1" lang="ja-JP" altLang="en-US" sz="1100"/>
            <a:t>（簡潔に記載してください。）</a:t>
          </a:r>
        </a:p>
      </xdr:txBody>
    </xdr:sp>
    <xdr:clientData/>
  </xdr:twoCellAnchor>
  <xdr:twoCellAnchor>
    <xdr:from>
      <xdr:col>28</xdr:col>
      <xdr:colOff>0</xdr:colOff>
      <xdr:row>3</xdr:row>
      <xdr:rowOff>13606</xdr:rowOff>
    </xdr:from>
    <xdr:to>
      <xdr:col>41</xdr:col>
      <xdr:colOff>-1</xdr:colOff>
      <xdr:row>9</xdr:row>
      <xdr:rowOff>27213</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694714" y="748392"/>
          <a:ext cx="3184071" cy="1088571"/>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t>「共通項目」シートから転記されます。</a:t>
          </a:r>
          <a:endParaRPr kumimoji="1" lang="en-US" altLang="ja-JP" sz="1100"/>
        </a:p>
        <a:p>
          <a:r>
            <a:rPr kumimoji="1" lang="ja-JP" altLang="en-US" sz="1100"/>
            <a:t>　支援機関名、支援担当者氏名、電話番号</a:t>
          </a:r>
          <a:endParaRPr kumimoji="1" lang="en-US" altLang="ja-JP" sz="1100"/>
        </a:p>
        <a:p>
          <a:r>
            <a:rPr kumimoji="1" lang="ja-JP" altLang="en-US" sz="1100"/>
            <a:t>　申請事業者　名称、所在地、代表者</a:t>
          </a:r>
          <a:endParaRPr kumimoji="1" lang="en-US" altLang="ja-JP" sz="1100"/>
        </a:p>
        <a:p>
          <a:r>
            <a:rPr kumimoji="1" lang="ja-JP" altLang="en-US" sz="1100"/>
            <a:t>　公募回</a:t>
          </a:r>
          <a:endParaRPr kumimoji="1" lang="en-US" altLang="ja-JP" sz="1100"/>
        </a:p>
        <a:p>
          <a:endParaRPr kumimoji="1" lang="en-US" altLang="ja-JP" sz="1100"/>
        </a:p>
      </xdr:txBody>
    </xdr:sp>
    <xdr:clientData/>
  </xdr:twoCellAnchor>
  <xdr:twoCellAnchor>
    <xdr:from>
      <xdr:col>28</xdr:col>
      <xdr:colOff>21166</xdr:colOff>
      <xdr:row>0</xdr:row>
      <xdr:rowOff>172962</xdr:rowOff>
    </xdr:from>
    <xdr:to>
      <xdr:col>37</xdr:col>
      <xdr:colOff>220133</xdr:colOff>
      <xdr:row>2</xdr:row>
      <xdr:rowOff>169333</xdr:rowOff>
    </xdr:to>
    <xdr:sp macro="" textlink="">
      <xdr:nvSpPr>
        <xdr:cNvPr id="4" name="フレーム 3">
          <a:extLst>
            <a:ext uri="{FF2B5EF4-FFF2-40B4-BE49-F238E27FC236}">
              <a16:creationId xmlns:a16="http://schemas.microsoft.com/office/drawing/2014/main" id="{00000000-0008-0000-0B00-000004000000}"/>
            </a:ext>
          </a:extLst>
        </xdr:cNvPr>
        <xdr:cNvSpPr/>
      </xdr:nvSpPr>
      <xdr:spPr>
        <a:xfrm>
          <a:off x="6506633" y="172962"/>
          <a:ext cx="2332567" cy="351971"/>
        </a:xfrm>
        <a:prstGeom prst="frame">
          <a:avLst>
            <a:gd name="adj1" fmla="val 23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支援機関が作成するシートです。</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
  <sheetViews>
    <sheetView showGridLines="0" topLeftCell="T1" workbookViewId="0">
      <selection activeCell="AA2" sqref="AA2"/>
    </sheetView>
  </sheetViews>
  <sheetFormatPr defaultRowHeight="18.75"/>
  <cols>
    <col min="1" max="1" width="11" bestFit="1" customWidth="1"/>
    <col min="2" max="2" width="9" bestFit="1" customWidth="1"/>
    <col min="3" max="3" width="11" bestFit="1" customWidth="1"/>
    <col min="4" max="4" width="15.125" bestFit="1" customWidth="1"/>
    <col min="5" max="5" width="17.25" bestFit="1" customWidth="1"/>
    <col min="6" max="6" width="15.125" bestFit="1" customWidth="1"/>
    <col min="7" max="7" width="9.375" bestFit="1" customWidth="1"/>
    <col min="8" max="8" width="40.125" bestFit="1" customWidth="1"/>
    <col min="9" max="9" width="10.5" bestFit="1" customWidth="1"/>
    <col min="10" max="10" width="21.375" bestFit="1" customWidth="1"/>
    <col min="11" max="12" width="11" bestFit="1" customWidth="1"/>
    <col min="13" max="13" width="13.625" bestFit="1" customWidth="1"/>
    <col min="14" max="15" width="11" bestFit="1" customWidth="1"/>
    <col min="16" max="16" width="15.125" bestFit="1" customWidth="1"/>
    <col min="17" max="17" width="16.125" bestFit="1" customWidth="1"/>
    <col min="19" max="19" width="12.625" bestFit="1" customWidth="1"/>
    <col min="20" max="20" width="16" bestFit="1" customWidth="1"/>
    <col min="21" max="21" width="15.125" bestFit="1" customWidth="1"/>
    <col min="23" max="23" width="17.25" bestFit="1" customWidth="1"/>
    <col min="24" max="24" width="7.125" bestFit="1" customWidth="1"/>
    <col min="25" max="25" width="17.25" bestFit="1" customWidth="1"/>
    <col min="26" max="28" width="13" bestFit="1" customWidth="1"/>
    <col min="29" max="29" width="21.375" bestFit="1" customWidth="1"/>
    <col min="30" max="30" width="25.5" bestFit="1" customWidth="1"/>
    <col min="31" max="31" width="13" bestFit="1" customWidth="1"/>
    <col min="32" max="32" width="9" bestFit="1" customWidth="1"/>
    <col min="33" max="33" width="19.25" bestFit="1" customWidth="1"/>
  </cols>
  <sheetData>
    <row r="1" spans="1:33">
      <c r="A1" s="1" t="s">
        <v>12</v>
      </c>
      <c r="B1" s="1" t="s">
        <v>93</v>
      </c>
      <c r="C1" s="1" t="s">
        <v>95</v>
      </c>
      <c r="D1" s="1" t="s">
        <v>100</v>
      </c>
      <c r="E1" s="1" t="s">
        <v>101</v>
      </c>
      <c r="F1" s="1" t="s">
        <v>102</v>
      </c>
      <c r="G1" s="1" t="s">
        <v>90</v>
      </c>
      <c r="H1" s="1" t="s">
        <v>15</v>
      </c>
      <c r="I1" s="1" t="s">
        <v>94</v>
      </c>
      <c r="J1" s="1" t="s">
        <v>7</v>
      </c>
      <c r="K1" s="1" t="s">
        <v>3</v>
      </c>
      <c r="L1" s="1" t="s">
        <v>4</v>
      </c>
      <c r="M1" s="1" t="s">
        <v>5</v>
      </c>
      <c r="N1" s="1" t="s">
        <v>16</v>
      </c>
      <c r="O1" s="1" t="s">
        <v>17</v>
      </c>
      <c r="P1" s="1" t="s">
        <v>18</v>
      </c>
      <c r="Q1" s="1" t="s">
        <v>19</v>
      </c>
      <c r="R1" s="1" t="s">
        <v>29</v>
      </c>
      <c r="S1" s="1" t="s">
        <v>32</v>
      </c>
      <c r="T1" s="1" t="s">
        <v>34</v>
      </c>
      <c r="U1" s="1" t="s">
        <v>10</v>
      </c>
      <c r="V1" s="1" t="s">
        <v>22</v>
      </c>
      <c r="W1" s="1" t="s">
        <v>23</v>
      </c>
      <c r="X1" s="1" t="s">
        <v>24</v>
      </c>
      <c r="Y1" s="1" t="s">
        <v>80</v>
      </c>
      <c r="Z1" s="18" t="s">
        <v>81</v>
      </c>
      <c r="AA1" s="19" t="s">
        <v>63</v>
      </c>
      <c r="AB1" s="19" t="s">
        <v>82</v>
      </c>
      <c r="AC1" s="19" t="s">
        <v>83</v>
      </c>
      <c r="AD1" s="19" t="s">
        <v>84</v>
      </c>
      <c r="AE1" s="19" t="s">
        <v>86</v>
      </c>
      <c r="AF1" s="19" t="s">
        <v>103</v>
      </c>
      <c r="AG1" s="1" t="s">
        <v>85</v>
      </c>
    </row>
    <row r="2" spans="1:33">
      <c r="A2" s="4" t="str">
        <f>事業年度</f>
        <v>令和７年度</v>
      </c>
      <c r="B2" s="4">
        <f>第■回</f>
        <v>0</v>
      </c>
      <c r="C2" s="4">
        <f>支援機関名</f>
        <v>0</v>
      </c>
      <c r="D2" s="4">
        <f>支援担当者氏名</f>
        <v>0</v>
      </c>
      <c r="E2" s="4">
        <f>支援機関電話番号</f>
        <v>0</v>
      </c>
      <c r="F2" s="4">
        <f>支援機関E_mail</f>
        <v>0</v>
      </c>
      <c r="G2" s="4">
        <f>郵便番号</f>
        <v>0</v>
      </c>
      <c r="H2" s="4">
        <f>住所</f>
        <v>0</v>
      </c>
      <c r="I2" s="4">
        <f>ﾌﾘｶﾞﾅ</f>
        <v>0</v>
      </c>
      <c r="J2" s="4">
        <f>名称</f>
        <v>0</v>
      </c>
      <c r="K2" s="4">
        <f>代表者役職</f>
        <v>0</v>
      </c>
      <c r="L2" s="4">
        <f>代表者氏名</f>
        <v>0</v>
      </c>
      <c r="M2" s="4">
        <f>会社電話番号</f>
        <v>0</v>
      </c>
      <c r="N2" s="4">
        <f>担当者役職</f>
        <v>0</v>
      </c>
      <c r="O2" s="4">
        <f>担当者氏名</f>
        <v>0</v>
      </c>
      <c r="P2" s="4">
        <f>担当者電話番号</f>
        <v>0</v>
      </c>
      <c r="Q2" s="4">
        <f>メールアドレス</f>
        <v>0</v>
      </c>
      <c r="R2" s="4">
        <f>主たる業種</f>
        <v>0</v>
      </c>
      <c r="S2" s="6">
        <f>従業員数</f>
        <v>0</v>
      </c>
      <c r="T2" s="6">
        <f>資本金等</f>
        <v>0</v>
      </c>
      <c r="U2" s="5">
        <f>交付申請日</f>
        <v>0</v>
      </c>
      <c r="V2" s="4">
        <f>事業概要</f>
        <v>0</v>
      </c>
      <c r="W2" s="4">
        <f>コロナ融資の利用</f>
        <v>0</v>
      </c>
      <c r="X2" s="7" t="str">
        <f>補助率</f>
        <v/>
      </c>
      <c r="Y2" s="6" t="str">
        <f>補助対象経費</f>
        <v/>
      </c>
      <c r="Z2" s="6" t="str">
        <f>補助金額</f>
        <v/>
      </c>
      <c r="AA2" s="6" t="str">
        <f>総コスト</f>
        <v/>
      </c>
      <c r="AB2" s="6" t="str">
        <f>エネコス</f>
        <v/>
      </c>
      <c r="AC2" s="16" t="str">
        <f>エネコス割合</f>
        <v/>
      </c>
      <c r="AD2" s="6" t="str">
        <f>設備のエネコス削減額</f>
        <v/>
      </c>
      <c r="AE2" s="17" t="str">
        <f>削減割合</f>
        <v/>
      </c>
      <c r="AF2" s="6" t="str">
        <f>IF(県内発注="県内",3,IF(COUNTIF('③設備機器・年間削減額(入力)'!$J$4:$J$106,"島根県")&gt;=1,2,"理由確認"))</f>
        <v>理由確認</v>
      </c>
      <c r="AG2" s="6" t="str">
        <f>事業後エネコス</f>
        <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H24"/>
  <sheetViews>
    <sheetView view="pageBreakPreview" zoomScaleNormal="100" zoomScaleSheetLayoutView="100" workbookViewId="0">
      <selection activeCell="E8" sqref="E8:H8"/>
    </sheetView>
  </sheetViews>
  <sheetFormatPr defaultColWidth="9" defaultRowHeight="14.25"/>
  <cols>
    <col min="1" max="1" width="3" style="79" customWidth="1"/>
    <col min="2" max="2" width="20.5" style="79" bestFit="1" customWidth="1"/>
    <col min="3" max="3" width="9" style="79" customWidth="1"/>
    <col min="4" max="16384" width="9" style="79"/>
  </cols>
  <sheetData>
    <row r="2" spans="1:8" ht="17.25">
      <c r="A2" s="325" t="s">
        <v>135</v>
      </c>
      <c r="B2" s="325"/>
      <c r="C2" s="325"/>
      <c r="D2" s="325"/>
      <c r="E2" s="325"/>
      <c r="F2" s="325"/>
      <c r="G2" s="325"/>
      <c r="H2" s="325"/>
    </row>
    <row r="3" spans="1:8">
      <c r="F3" s="256"/>
      <c r="G3" s="256"/>
      <c r="H3" s="256"/>
    </row>
    <row r="5" spans="1:8">
      <c r="B5" s="79" t="s">
        <v>127</v>
      </c>
    </row>
    <row r="7" spans="1:8" ht="23.25" customHeight="1">
      <c r="D7" s="80" t="s">
        <v>0</v>
      </c>
      <c r="E7" s="327" t="str">
        <f>IF(住所="","",住所)</f>
        <v/>
      </c>
      <c r="F7" s="327"/>
      <c r="G7" s="327"/>
      <c r="H7" s="327"/>
    </row>
    <row r="8" spans="1:8" ht="23.25" customHeight="1">
      <c r="D8" s="80" t="s">
        <v>11</v>
      </c>
      <c r="E8" s="327" t="str">
        <f>IF(名称="","",名称)</f>
        <v/>
      </c>
      <c r="F8" s="327"/>
      <c r="G8" s="327"/>
      <c r="H8" s="327"/>
    </row>
    <row r="9" spans="1:8" ht="23.25" customHeight="1">
      <c r="D9" s="80" t="s">
        <v>14</v>
      </c>
      <c r="E9" s="327" t="str">
        <f>IF(代表者氏名="","",代表者役職&amp;"　"&amp;代表者氏名&amp;"")</f>
        <v/>
      </c>
      <c r="F9" s="327"/>
      <c r="G9" s="327"/>
      <c r="H9" s="327"/>
    </row>
    <row r="12" spans="1:8" s="81" customFormat="1" ht="33" customHeight="1">
      <c r="B12" s="324" t="s">
        <v>137</v>
      </c>
      <c r="C12" s="324"/>
      <c r="D12" s="324"/>
      <c r="E12" s="324"/>
      <c r="F12" s="324"/>
      <c r="G12" s="324"/>
      <c r="H12" s="324"/>
    </row>
    <row r="13" spans="1:8" s="81" customFormat="1" ht="21.75" customHeight="1">
      <c r="B13" s="80"/>
      <c r="C13" s="80"/>
      <c r="D13" s="80"/>
      <c r="E13" s="80"/>
      <c r="F13" s="80"/>
      <c r="G13" s="80"/>
      <c r="H13" s="80"/>
    </row>
    <row r="14" spans="1:8" s="81" customFormat="1" ht="21.75" customHeight="1">
      <c r="B14" s="248" t="s">
        <v>138</v>
      </c>
      <c r="C14" s="248"/>
      <c r="D14" s="248"/>
      <c r="E14" s="248"/>
      <c r="F14" s="248"/>
      <c r="G14" s="248"/>
      <c r="H14" s="248"/>
    </row>
    <row r="15" spans="1:8" ht="21.75" customHeight="1"/>
    <row r="16" spans="1:8" ht="30" customHeight="1">
      <c r="B16" s="82" t="s">
        <v>133</v>
      </c>
      <c r="C16" s="326" t="str">
        <f>IF(新規登録・変更の別="","",新規登録・変更の別)</f>
        <v/>
      </c>
      <c r="D16" s="326"/>
      <c r="E16" s="326"/>
      <c r="F16" s="326"/>
      <c r="G16" s="326"/>
      <c r="H16" s="326"/>
    </row>
    <row r="17" spans="2:8" ht="30" customHeight="1">
      <c r="B17" s="82" t="s">
        <v>128</v>
      </c>
      <c r="C17" s="326" t="str">
        <f>IF(金融機関名="","",金融機関名)</f>
        <v/>
      </c>
      <c r="D17" s="326"/>
      <c r="E17" s="326"/>
      <c r="F17" s="326"/>
      <c r="G17" s="326"/>
      <c r="H17" s="326"/>
    </row>
    <row r="18" spans="2:8" ht="30" customHeight="1">
      <c r="B18" s="82" t="s">
        <v>26</v>
      </c>
      <c r="C18" s="326" t="str">
        <f>IF(支店名="","",支店名)</f>
        <v/>
      </c>
      <c r="D18" s="326"/>
      <c r="E18" s="326"/>
      <c r="F18" s="326"/>
      <c r="G18" s="326"/>
      <c r="H18" s="326"/>
    </row>
    <row r="19" spans="2:8" ht="30" customHeight="1">
      <c r="B19" s="82" t="s">
        <v>129</v>
      </c>
      <c r="C19" s="326" t="str">
        <f>IF(支店コード="","",支店コード)</f>
        <v/>
      </c>
      <c r="D19" s="326"/>
      <c r="E19" s="326"/>
      <c r="F19" s="326"/>
      <c r="G19" s="326"/>
      <c r="H19" s="326"/>
    </row>
    <row r="20" spans="2:8" ht="30" customHeight="1">
      <c r="B20" s="82" t="s">
        <v>130</v>
      </c>
      <c r="C20" s="326" t="str">
        <f>IF(預金種別="","",預金種別)</f>
        <v/>
      </c>
      <c r="D20" s="326"/>
      <c r="E20" s="326"/>
      <c r="F20" s="326"/>
      <c r="G20" s="326"/>
      <c r="H20" s="326"/>
    </row>
    <row r="21" spans="2:8" ht="30" customHeight="1">
      <c r="B21" s="82" t="s">
        <v>131</v>
      </c>
      <c r="C21" s="326" t="str">
        <f>IF(口座番号="","",口座番号)</f>
        <v/>
      </c>
      <c r="D21" s="326"/>
      <c r="E21" s="326"/>
      <c r="F21" s="326"/>
      <c r="G21" s="326"/>
      <c r="H21" s="326"/>
    </row>
    <row r="22" spans="2:8" ht="30" customHeight="1">
      <c r="B22" s="82" t="s">
        <v>132</v>
      </c>
      <c r="C22" s="326" t="str">
        <f>IF(口座名義="","",口座名義)</f>
        <v/>
      </c>
      <c r="D22" s="326"/>
      <c r="E22" s="326"/>
      <c r="F22" s="326"/>
      <c r="G22" s="326"/>
      <c r="H22" s="326"/>
    </row>
    <row r="24" spans="2:8" ht="28.5" customHeight="1">
      <c r="B24" s="323" t="s">
        <v>136</v>
      </c>
      <c r="C24" s="323"/>
      <c r="D24" s="323"/>
      <c r="E24" s="323"/>
      <c r="F24" s="323"/>
      <c r="G24" s="323"/>
      <c r="H24" s="323"/>
    </row>
  </sheetData>
  <sheetProtection algorithmName="SHA-512" hashValue="Hqc8q5bs4JVsu+Dgpf3tpmuZ0WBJDC1Oq+4WJxQbfyZWqiiZDfxzt+7W5tpyd2zMVSn/BZDXDZOr5EWTeuvHZg==" saltValue="BbhWKp0eEA0UtIaxnB+a+w==" spinCount="100000" sheet="1" objects="1" scenarios="1"/>
  <mergeCells count="15">
    <mergeCell ref="B24:H24"/>
    <mergeCell ref="B12:H12"/>
    <mergeCell ref="B14:H14"/>
    <mergeCell ref="A2:H2"/>
    <mergeCell ref="C22:H22"/>
    <mergeCell ref="C21:H21"/>
    <mergeCell ref="C20:H20"/>
    <mergeCell ref="C19:H19"/>
    <mergeCell ref="C18:H18"/>
    <mergeCell ref="C17:H17"/>
    <mergeCell ref="C16:H16"/>
    <mergeCell ref="E9:H9"/>
    <mergeCell ref="E8:H8"/>
    <mergeCell ref="E7:H7"/>
    <mergeCell ref="F3:H3"/>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W187"/>
  <sheetViews>
    <sheetView view="pageBreakPreview" topLeftCell="A64" zoomScaleNormal="100" zoomScaleSheetLayoutView="100" workbookViewId="0">
      <selection activeCell="C82" sqref="C82:W82"/>
    </sheetView>
  </sheetViews>
  <sheetFormatPr defaultColWidth="9" defaultRowHeight="18.75" customHeight="1"/>
  <cols>
    <col min="1" max="2" width="8.625" style="61" customWidth="1"/>
    <col min="3" max="26" width="3.375" style="61" customWidth="1"/>
    <col min="27" max="16384" width="9" style="61"/>
  </cols>
  <sheetData>
    <row r="1" spans="1:23" ht="18.75" customHeight="1">
      <c r="A1" s="329" t="s">
        <v>167</v>
      </c>
      <c r="B1" s="329"/>
      <c r="C1" s="329"/>
      <c r="D1" s="329"/>
      <c r="E1" s="329"/>
      <c r="F1" s="329"/>
      <c r="G1" s="329"/>
      <c r="H1" s="329"/>
      <c r="I1" s="329"/>
      <c r="J1" s="329"/>
      <c r="K1" s="329"/>
      <c r="L1" s="329"/>
      <c r="M1" s="329"/>
      <c r="N1" s="329"/>
      <c r="O1" s="329"/>
      <c r="P1" s="329"/>
      <c r="Q1" s="329"/>
      <c r="R1" s="329"/>
      <c r="S1" s="329"/>
      <c r="T1" s="329"/>
      <c r="U1" s="329"/>
      <c r="V1" s="329"/>
      <c r="W1" s="329"/>
    </row>
    <row r="2" spans="1:23" ht="18.75" customHeight="1">
      <c r="A2" s="329" t="s">
        <v>271</v>
      </c>
      <c r="B2" s="329"/>
      <c r="C2" s="329"/>
      <c r="D2" s="329"/>
      <c r="E2" s="329"/>
      <c r="F2" s="329"/>
      <c r="G2" s="329"/>
      <c r="H2" s="329"/>
      <c r="I2" s="329"/>
      <c r="J2" s="329"/>
      <c r="K2" s="329"/>
      <c r="L2" s="329"/>
      <c r="M2" s="329"/>
      <c r="N2" s="329"/>
      <c r="O2" s="329"/>
      <c r="P2" s="329"/>
      <c r="Q2" s="329"/>
      <c r="R2" s="329"/>
      <c r="S2" s="329"/>
      <c r="T2" s="329"/>
      <c r="U2" s="329"/>
      <c r="V2" s="329"/>
      <c r="W2" s="329"/>
    </row>
    <row r="3" spans="1:23" ht="18.75" customHeight="1">
      <c r="A3" s="329" t="s">
        <v>581</v>
      </c>
      <c r="B3" s="329"/>
      <c r="C3" s="329"/>
      <c r="D3" s="329"/>
      <c r="E3" s="329"/>
      <c r="F3" s="329"/>
      <c r="G3" s="329"/>
      <c r="H3" s="329"/>
      <c r="I3" s="329"/>
      <c r="J3" s="329"/>
      <c r="K3" s="329"/>
      <c r="L3" s="329"/>
      <c r="M3" s="329"/>
      <c r="N3" s="329"/>
      <c r="O3" s="329"/>
      <c r="P3" s="329"/>
      <c r="Q3" s="329"/>
      <c r="R3" s="329"/>
      <c r="S3" s="329"/>
      <c r="T3" s="329"/>
      <c r="U3" s="329"/>
      <c r="V3" s="329"/>
      <c r="W3" s="329"/>
    </row>
    <row r="5" spans="1:23" ht="80.099999999999994" customHeight="1">
      <c r="A5" s="328" t="s">
        <v>493</v>
      </c>
      <c r="B5" s="328"/>
      <c r="C5" s="328"/>
      <c r="D5" s="328"/>
      <c r="E5" s="328"/>
      <c r="F5" s="328"/>
      <c r="G5" s="328"/>
      <c r="H5" s="328"/>
      <c r="I5" s="328"/>
      <c r="J5" s="328"/>
      <c r="K5" s="328"/>
      <c r="L5" s="328"/>
      <c r="M5" s="328"/>
      <c r="N5" s="328"/>
      <c r="O5" s="328"/>
      <c r="P5" s="328"/>
      <c r="Q5" s="328"/>
      <c r="R5" s="328"/>
      <c r="S5" s="328"/>
      <c r="T5" s="328"/>
      <c r="U5" s="328"/>
      <c r="V5" s="328"/>
      <c r="W5" s="328"/>
    </row>
    <row r="6" spans="1:23" ht="39" customHeight="1">
      <c r="A6" s="328" t="s">
        <v>530</v>
      </c>
      <c r="B6" s="328"/>
      <c r="C6" s="328"/>
      <c r="D6" s="328"/>
      <c r="E6" s="328"/>
      <c r="F6" s="328"/>
      <c r="G6" s="328"/>
      <c r="H6" s="328"/>
      <c r="I6" s="328"/>
      <c r="J6" s="328"/>
      <c r="K6" s="328"/>
      <c r="L6" s="328"/>
      <c r="M6" s="328"/>
      <c r="N6" s="328"/>
      <c r="O6" s="328"/>
      <c r="P6" s="328"/>
      <c r="Q6" s="328"/>
      <c r="R6" s="328"/>
      <c r="S6" s="328"/>
      <c r="T6" s="328"/>
      <c r="U6" s="328"/>
      <c r="V6" s="328"/>
      <c r="W6" s="328"/>
    </row>
    <row r="7" spans="1:23" s="109" customFormat="1" ht="39" customHeight="1">
      <c r="A7" s="328" t="s">
        <v>588</v>
      </c>
      <c r="B7" s="328"/>
      <c r="C7" s="328"/>
      <c r="D7" s="328"/>
      <c r="E7" s="328"/>
      <c r="F7" s="328"/>
      <c r="G7" s="328"/>
      <c r="H7" s="328"/>
      <c r="I7" s="328"/>
      <c r="J7" s="328"/>
      <c r="K7" s="328"/>
      <c r="L7" s="328"/>
      <c r="M7" s="328"/>
      <c r="N7" s="328"/>
      <c r="O7" s="328"/>
      <c r="P7" s="328"/>
      <c r="Q7" s="328"/>
      <c r="R7" s="328"/>
      <c r="S7" s="328"/>
      <c r="T7" s="328"/>
      <c r="U7" s="328"/>
      <c r="V7" s="328"/>
      <c r="W7" s="328"/>
    </row>
    <row r="8" spans="1:23" s="139" customFormat="1" ht="18.75" customHeight="1">
      <c r="A8" s="328" t="s">
        <v>623</v>
      </c>
      <c r="B8" s="328"/>
      <c r="C8" s="328"/>
      <c r="D8" s="328"/>
      <c r="E8" s="328"/>
      <c r="F8" s="328"/>
      <c r="G8" s="328"/>
      <c r="H8" s="328"/>
      <c r="I8" s="328"/>
      <c r="J8" s="328"/>
      <c r="K8" s="328"/>
      <c r="L8" s="328"/>
      <c r="M8" s="328"/>
      <c r="N8" s="328"/>
      <c r="O8" s="328"/>
      <c r="P8" s="328"/>
      <c r="Q8" s="328"/>
      <c r="R8" s="328"/>
      <c r="S8" s="328"/>
      <c r="T8" s="328"/>
      <c r="U8" s="328"/>
      <c r="V8" s="328"/>
      <c r="W8" s="328"/>
    </row>
    <row r="10" spans="1:23" ht="18.75" customHeight="1">
      <c r="M10" s="61" t="s">
        <v>187</v>
      </c>
      <c r="P10" s="61" t="str">
        <f>IF(名称="","",名称)</f>
        <v/>
      </c>
    </row>
    <row r="11" spans="1:23" ht="18.75" customHeight="1">
      <c r="A11" s="61" t="s">
        <v>472</v>
      </c>
    </row>
    <row r="12" spans="1:23" ht="18.75" customHeight="1">
      <c r="A12" s="120" t="s">
        <v>589</v>
      </c>
      <c r="B12" s="120" t="s">
        <v>545</v>
      </c>
    </row>
    <row r="13" spans="1:23" ht="18.75" customHeight="1">
      <c r="A13" s="108" t="s">
        <v>546</v>
      </c>
      <c r="B13" s="65" t="s">
        <v>471</v>
      </c>
      <c r="C13" s="328" t="s">
        <v>495</v>
      </c>
      <c r="D13" s="328"/>
      <c r="E13" s="328"/>
      <c r="F13" s="328"/>
      <c r="G13" s="328"/>
      <c r="H13" s="328"/>
      <c r="I13" s="328"/>
      <c r="J13" s="328"/>
      <c r="K13" s="328"/>
      <c r="L13" s="328"/>
      <c r="M13" s="328"/>
      <c r="N13" s="328"/>
      <c r="O13" s="328"/>
      <c r="P13" s="328"/>
      <c r="Q13" s="328"/>
      <c r="R13" s="328"/>
      <c r="S13" s="328"/>
      <c r="T13" s="328"/>
      <c r="U13" s="328"/>
      <c r="V13" s="328"/>
      <c r="W13" s="328"/>
    </row>
    <row r="14" spans="1:23" ht="18.75" customHeight="1">
      <c r="A14" s="108"/>
      <c r="B14" s="67"/>
      <c r="C14" s="69" t="s">
        <v>494</v>
      </c>
      <c r="D14" s="66"/>
      <c r="E14" s="66"/>
      <c r="F14" s="66"/>
      <c r="G14" s="66"/>
      <c r="H14" s="66"/>
      <c r="I14" s="66"/>
      <c r="J14" s="66"/>
      <c r="K14" s="66"/>
      <c r="L14" s="66"/>
      <c r="M14" s="66"/>
      <c r="N14" s="66"/>
      <c r="O14" s="66"/>
      <c r="P14" s="66"/>
      <c r="Q14" s="66"/>
      <c r="R14" s="66"/>
      <c r="S14" s="66"/>
      <c r="T14" s="66"/>
      <c r="U14" s="66"/>
      <c r="V14" s="66"/>
      <c r="W14" s="66"/>
    </row>
    <row r="15" spans="1:23" ht="18.75" customHeight="1">
      <c r="A15" s="108" t="s">
        <v>546</v>
      </c>
      <c r="B15" s="65" t="s">
        <v>471</v>
      </c>
      <c r="C15" s="328" t="s">
        <v>496</v>
      </c>
      <c r="D15" s="328"/>
      <c r="E15" s="328"/>
      <c r="F15" s="328"/>
      <c r="G15" s="328"/>
      <c r="H15" s="328"/>
      <c r="I15" s="328"/>
      <c r="J15" s="328"/>
      <c r="K15" s="328"/>
      <c r="L15" s="328"/>
      <c r="M15" s="328"/>
      <c r="N15" s="328"/>
      <c r="O15" s="328"/>
      <c r="P15" s="328"/>
      <c r="Q15" s="328"/>
      <c r="R15" s="328"/>
      <c r="S15" s="328"/>
      <c r="T15" s="328"/>
      <c r="U15" s="328"/>
      <c r="V15" s="328"/>
      <c r="W15" s="328"/>
    </row>
    <row r="16" spans="1:23" ht="32.1" customHeight="1">
      <c r="A16" s="108" t="s">
        <v>546</v>
      </c>
      <c r="B16" s="65" t="s">
        <v>471</v>
      </c>
      <c r="C16" s="328" t="s">
        <v>606</v>
      </c>
      <c r="D16" s="328"/>
      <c r="E16" s="328"/>
      <c r="F16" s="328"/>
      <c r="G16" s="328"/>
      <c r="H16" s="328"/>
      <c r="I16" s="328"/>
      <c r="J16" s="328"/>
      <c r="K16" s="328"/>
      <c r="L16" s="328"/>
      <c r="M16" s="328"/>
      <c r="N16" s="328"/>
      <c r="O16" s="328"/>
      <c r="P16" s="328"/>
      <c r="Q16" s="328"/>
      <c r="R16" s="328"/>
      <c r="S16" s="328"/>
      <c r="T16" s="328"/>
      <c r="U16" s="328"/>
      <c r="V16" s="328"/>
      <c r="W16" s="328"/>
    </row>
    <row r="18" spans="1:23" ht="18.75" customHeight="1">
      <c r="M18" s="61" t="s">
        <v>187</v>
      </c>
      <c r="P18" s="61" t="str">
        <f>IF(名称="","",名称)</f>
        <v/>
      </c>
    </row>
    <row r="19" spans="1:23" ht="18.75" customHeight="1">
      <c r="A19" s="61" t="s">
        <v>497</v>
      </c>
    </row>
    <row r="20" spans="1:23" s="109" customFormat="1" ht="18.75" customHeight="1">
      <c r="A20" s="120" t="s">
        <v>589</v>
      </c>
      <c r="B20" s="120" t="s">
        <v>545</v>
      </c>
    </row>
    <row r="21" spans="1:23" ht="18.75" customHeight="1">
      <c r="A21" s="108" t="s">
        <v>546</v>
      </c>
      <c r="B21" s="65" t="s">
        <v>471</v>
      </c>
      <c r="C21" s="328" t="s">
        <v>272</v>
      </c>
      <c r="D21" s="328"/>
      <c r="E21" s="328"/>
      <c r="F21" s="328"/>
      <c r="G21" s="328"/>
      <c r="H21" s="328"/>
      <c r="I21" s="328"/>
      <c r="J21" s="328"/>
      <c r="K21" s="328"/>
      <c r="L21" s="328"/>
      <c r="M21" s="328"/>
      <c r="N21" s="328"/>
      <c r="O21" s="328"/>
      <c r="P21" s="328"/>
      <c r="Q21" s="328"/>
      <c r="R21" s="328"/>
      <c r="S21" s="328"/>
      <c r="T21" s="328"/>
      <c r="U21" s="328"/>
      <c r="V21" s="328"/>
      <c r="W21" s="328"/>
    </row>
    <row r="22" spans="1:23" ht="18.75" customHeight="1">
      <c r="A22" s="108" t="s">
        <v>546</v>
      </c>
      <c r="B22" s="65" t="s">
        <v>471</v>
      </c>
      <c r="C22" s="328" t="s">
        <v>273</v>
      </c>
      <c r="D22" s="328"/>
      <c r="E22" s="328"/>
      <c r="F22" s="328"/>
      <c r="G22" s="328"/>
      <c r="H22" s="328"/>
      <c r="I22" s="328"/>
      <c r="J22" s="328"/>
      <c r="K22" s="328"/>
      <c r="L22" s="328"/>
      <c r="M22" s="328"/>
      <c r="N22" s="328"/>
      <c r="O22" s="328"/>
      <c r="P22" s="328"/>
      <c r="Q22" s="328"/>
      <c r="R22" s="328"/>
      <c r="S22" s="328"/>
      <c r="T22" s="328"/>
      <c r="U22" s="328"/>
      <c r="V22" s="328"/>
      <c r="W22" s="328"/>
    </row>
    <row r="23" spans="1:23" ht="18.75" customHeight="1">
      <c r="B23" s="61" t="s">
        <v>274</v>
      </c>
    </row>
    <row r="24" spans="1:23" ht="18.75" customHeight="1">
      <c r="A24" s="108" t="s">
        <v>546</v>
      </c>
      <c r="B24" s="65" t="s">
        <v>471</v>
      </c>
      <c r="C24" s="328" t="s">
        <v>275</v>
      </c>
      <c r="D24" s="328"/>
      <c r="E24" s="328"/>
      <c r="F24" s="328"/>
      <c r="G24" s="328"/>
      <c r="H24" s="328"/>
      <c r="I24" s="328"/>
      <c r="J24" s="328"/>
      <c r="K24" s="328"/>
      <c r="L24" s="328"/>
      <c r="M24" s="328"/>
      <c r="N24" s="328"/>
      <c r="O24" s="328"/>
      <c r="P24" s="328"/>
      <c r="Q24" s="328"/>
      <c r="R24" s="328"/>
      <c r="S24" s="328"/>
      <c r="T24" s="328"/>
      <c r="U24" s="328"/>
      <c r="V24" s="328"/>
      <c r="W24" s="328"/>
    </row>
    <row r="25" spans="1:23" ht="18.75" customHeight="1">
      <c r="A25" s="108" t="s">
        <v>546</v>
      </c>
      <c r="B25" s="65" t="s">
        <v>471</v>
      </c>
      <c r="C25" s="328" t="s">
        <v>276</v>
      </c>
      <c r="D25" s="328"/>
      <c r="E25" s="328"/>
      <c r="F25" s="328"/>
      <c r="G25" s="328"/>
      <c r="H25" s="328"/>
      <c r="I25" s="328"/>
      <c r="J25" s="328"/>
      <c r="K25" s="328"/>
      <c r="L25" s="328"/>
      <c r="M25" s="328"/>
      <c r="N25" s="328"/>
      <c r="O25" s="328"/>
      <c r="P25" s="328"/>
      <c r="Q25" s="328"/>
      <c r="R25" s="328"/>
      <c r="S25" s="328"/>
      <c r="T25" s="328"/>
      <c r="U25" s="328"/>
      <c r="V25" s="328"/>
      <c r="W25" s="328"/>
    </row>
    <row r="26" spans="1:23" ht="37.5" customHeight="1">
      <c r="A26" s="108" t="s">
        <v>546</v>
      </c>
      <c r="B26" s="65" t="s">
        <v>471</v>
      </c>
      <c r="C26" s="328" t="s">
        <v>277</v>
      </c>
      <c r="D26" s="328"/>
      <c r="E26" s="328"/>
      <c r="F26" s="328"/>
      <c r="G26" s="328"/>
      <c r="H26" s="328"/>
      <c r="I26" s="328"/>
      <c r="J26" s="328"/>
      <c r="K26" s="328"/>
      <c r="L26" s="328"/>
      <c r="M26" s="328"/>
      <c r="N26" s="328"/>
      <c r="O26" s="328"/>
      <c r="P26" s="328"/>
      <c r="Q26" s="328"/>
      <c r="R26" s="328"/>
      <c r="S26" s="328"/>
      <c r="T26" s="328"/>
      <c r="U26" s="328"/>
      <c r="V26" s="328"/>
      <c r="W26" s="328"/>
    </row>
    <row r="27" spans="1:23" ht="37.5" customHeight="1">
      <c r="A27" s="108" t="s">
        <v>546</v>
      </c>
      <c r="B27" s="65" t="s">
        <v>471</v>
      </c>
      <c r="C27" s="328" t="s">
        <v>547</v>
      </c>
      <c r="D27" s="328"/>
      <c r="E27" s="328"/>
      <c r="F27" s="328"/>
      <c r="G27" s="328"/>
      <c r="H27" s="328"/>
      <c r="I27" s="328"/>
      <c r="J27" s="328"/>
      <c r="K27" s="328"/>
      <c r="L27" s="328"/>
      <c r="M27" s="328"/>
      <c r="N27" s="328"/>
      <c r="O27" s="328"/>
      <c r="P27" s="328"/>
      <c r="Q27" s="328"/>
      <c r="R27" s="328"/>
      <c r="S27" s="328"/>
      <c r="T27" s="328"/>
      <c r="U27" s="328"/>
      <c r="V27" s="328"/>
      <c r="W27" s="328"/>
    </row>
    <row r="28" spans="1:23" ht="75.75" customHeight="1">
      <c r="A28" s="108" t="s">
        <v>546</v>
      </c>
      <c r="B28" s="65" t="s">
        <v>471</v>
      </c>
      <c r="C28" s="328" t="s">
        <v>512</v>
      </c>
      <c r="D28" s="328"/>
      <c r="E28" s="328"/>
      <c r="F28" s="328"/>
      <c r="G28" s="328"/>
      <c r="H28" s="328"/>
      <c r="I28" s="328"/>
      <c r="J28" s="328"/>
      <c r="K28" s="328"/>
      <c r="L28" s="328"/>
      <c r="M28" s="328"/>
      <c r="N28" s="328"/>
      <c r="O28" s="328"/>
      <c r="P28" s="328"/>
      <c r="Q28" s="328"/>
      <c r="R28" s="328"/>
      <c r="S28" s="328"/>
      <c r="T28" s="328"/>
      <c r="U28" s="328"/>
      <c r="V28" s="328"/>
      <c r="W28" s="328"/>
    </row>
    <row r="29" spans="1:23" ht="57" customHeight="1">
      <c r="A29" s="108" t="s">
        <v>546</v>
      </c>
      <c r="B29" s="65" t="s">
        <v>471</v>
      </c>
      <c r="C29" s="328" t="s">
        <v>278</v>
      </c>
      <c r="D29" s="328"/>
      <c r="E29" s="328"/>
      <c r="F29" s="328"/>
      <c r="G29" s="328"/>
      <c r="H29" s="328"/>
      <c r="I29" s="328"/>
      <c r="J29" s="328"/>
      <c r="K29" s="328"/>
      <c r="L29" s="328"/>
      <c r="M29" s="328"/>
      <c r="N29" s="328"/>
      <c r="O29" s="328"/>
      <c r="P29" s="328"/>
      <c r="Q29" s="328"/>
      <c r="R29" s="328"/>
      <c r="S29" s="328"/>
      <c r="T29" s="328"/>
      <c r="U29" s="328"/>
      <c r="V29" s="328"/>
      <c r="W29" s="328"/>
    </row>
    <row r="31" spans="1:23" ht="18.75" customHeight="1">
      <c r="M31" s="61" t="s">
        <v>187</v>
      </c>
      <c r="P31" s="61" t="str">
        <f>IF(名称="","",名称)</f>
        <v/>
      </c>
    </row>
    <row r="32" spans="1:23" ht="18.75" customHeight="1">
      <c r="A32" s="61" t="s">
        <v>279</v>
      </c>
    </row>
    <row r="33" spans="1:23" s="109" customFormat="1" ht="18.75" customHeight="1">
      <c r="A33" s="120" t="s">
        <v>589</v>
      </c>
      <c r="B33" s="120" t="s">
        <v>545</v>
      </c>
    </row>
    <row r="34" spans="1:23" s="107" customFormat="1" ht="38.1" customHeight="1">
      <c r="A34" s="108" t="s">
        <v>471</v>
      </c>
      <c r="B34" s="106" t="s">
        <v>471</v>
      </c>
      <c r="C34" s="328" t="s">
        <v>582</v>
      </c>
      <c r="D34" s="328"/>
      <c r="E34" s="328"/>
      <c r="F34" s="328"/>
      <c r="G34" s="328"/>
      <c r="H34" s="328"/>
      <c r="I34" s="328"/>
      <c r="J34" s="328"/>
      <c r="K34" s="328"/>
      <c r="L34" s="328"/>
      <c r="M34" s="328"/>
      <c r="N34" s="328"/>
      <c r="O34" s="328"/>
      <c r="P34" s="328"/>
      <c r="Q34" s="328"/>
      <c r="R34" s="328"/>
      <c r="S34" s="328"/>
      <c r="T34" s="328"/>
      <c r="U34" s="328"/>
      <c r="V34" s="328"/>
      <c r="W34" s="328"/>
    </row>
    <row r="35" spans="1:23" s="109" customFormat="1" ht="38.1" customHeight="1">
      <c r="A35" s="108" t="s">
        <v>471</v>
      </c>
      <c r="B35" s="108" t="s">
        <v>471</v>
      </c>
      <c r="C35" s="328" t="s">
        <v>548</v>
      </c>
      <c r="D35" s="328"/>
      <c r="E35" s="328"/>
      <c r="F35" s="328"/>
      <c r="G35" s="328"/>
      <c r="H35" s="328"/>
      <c r="I35" s="328"/>
      <c r="J35" s="328"/>
      <c r="K35" s="328"/>
      <c r="L35" s="328"/>
      <c r="M35" s="328"/>
      <c r="N35" s="328"/>
      <c r="O35" s="328"/>
      <c r="P35" s="328"/>
      <c r="Q35" s="328"/>
      <c r="R35" s="328"/>
      <c r="S35" s="328"/>
      <c r="T35" s="328"/>
      <c r="U35" s="328"/>
      <c r="V35" s="328"/>
      <c r="W35" s="328"/>
    </row>
    <row r="36" spans="1:23" ht="18.75" customHeight="1">
      <c r="A36" s="108" t="s">
        <v>546</v>
      </c>
      <c r="B36" s="65" t="s">
        <v>471</v>
      </c>
      <c r="C36" s="328" t="s">
        <v>513</v>
      </c>
      <c r="D36" s="328"/>
      <c r="E36" s="328"/>
      <c r="F36" s="328"/>
      <c r="G36" s="328"/>
      <c r="H36" s="328"/>
      <c r="I36" s="328"/>
      <c r="J36" s="328"/>
      <c r="K36" s="328"/>
      <c r="L36" s="328"/>
      <c r="M36" s="328"/>
      <c r="N36" s="328"/>
      <c r="O36" s="328"/>
      <c r="P36" s="328"/>
      <c r="Q36" s="328"/>
      <c r="R36" s="328"/>
      <c r="S36" s="328"/>
      <c r="T36" s="328"/>
      <c r="U36" s="328"/>
      <c r="V36" s="328"/>
      <c r="W36" s="328"/>
    </row>
    <row r="37" spans="1:23" ht="18.75" customHeight="1">
      <c r="A37" s="108" t="s">
        <v>546</v>
      </c>
      <c r="B37" s="65" t="s">
        <v>471</v>
      </c>
      <c r="C37" s="328" t="s">
        <v>280</v>
      </c>
      <c r="D37" s="328"/>
      <c r="E37" s="328"/>
      <c r="F37" s="328"/>
      <c r="G37" s="328"/>
      <c r="H37" s="328"/>
      <c r="I37" s="328"/>
      <c r="J37" s="328"/>
      <c r="K37" s="328"/>
      <c r="L37" s="328"/>
      <c r="M37" s="328"/>
      <c r="N37" s="328"/>
      <c r="O37" s="328"/>
      <c r="P37" s="328"/>
      <c r="Q37" s="328"/>
      <c r="R37" s="328"/>
      <c r="S37" s="328"/>
      <c r="T37" s="328"/>
      <c r="U37" s="328"/>
      <c r="V37" s="328"/>
      <c r="W37" s="328"/>
    </row>
    <row r="38" spans="1:23" ht="18.75" customHeight="1">
      <c r="A38" s="108" t="s">
        <v>546</v>
      </c>
      <c r="B38" s="65" t="s">
        <v>471</v>
      </c>
      <c r="C38" s="328" t="s">
        <v>281</v>
      </c>
      <c r="D38" s="328"/>
      <c r="E38" s="328"/>
      <c r="F38" s="328"/>
      <c r="G38" s="328"/>
      <c r="H38" s="328"/>
      <c r="I38" s="328"/>
      <c r="J38" s="328"/>
      <c r="K38" s="328"/>
      <c r="L38" s="328"/>
      <c r="M38" s="328"/>
      <c r="N38" s="328"/>
      <c r="O38" s="328"/>
      <c r="P38" s="328"/>
      <c r="Q38" s="328"/>
      <c r="R38" s="328"/>
      <c r="S38" s="328"/>
      <c r="T38" s="328"/>
      <c r="U38" s="328"/>
      <c r="V38" s="328"/>
      <c r="W38" s="328"/>
    </row>
    <row r="39" spans="1:23" ht="18.75" customHeight="1">
      <c r="A39" s="108" t="s">
        <v>546</v>
      </c>
      <c r="B39" s="65" t="s">
        <v>471</v>
      </c>
      <c r="C39" s="328" t="s">
        <v>282</v>
      </c>
      <c r="D39" s="328"/>
      <c r="E39" s="328"/>
      <c r="F39" s="328"/>
      <c r="G39" s="328"/>
      <c r="H39" s="328"/>
      <c r="I39" s="328"/>
      <c r="J39" s="328"/>
      <c r="K39" s="328"/>
      <c r="L39" s="328"/>
      <c r="M39" s="328"/>
      <c r="N39" s="328"/>
      <c r="O39" s="328"/>
      <c r="P39" s="328"/>
      <c r="Q39" s="328"/>
      <c r="R39" s="328"/>
      <c r="S39" s="328"/>
      <c r="T39" s="328"/>
      <c r="U39" s="328"/>
      <c r="V39" s="328"/>
      <c r="W39" s="328"/>
    </row>
    <row r="40" spans="1:23" ht="18.75" customHeight="1">
      <c r="A40" s="108" t="s">
        <v>471</v>
      </c>
      <c r="B40" s="65" t="s">
        <v>471</v>
      </c>
      <c r="C40" s="328" t="s">
        <v>283</v>
      </c>
      <c r="D40" s="328"/>
      <c r="E40" s="328"/>
      <c r="F40" s="328"/>
      <c r="G40" s="328"/>
      <c r="H40" s="328"/>
      <c r="I40" s="328"/>
      <c r="J40" s="328"/>
      <c r="K40" s="328"/>
      <c r="L40" s="328"/>
      <c r="M40" s="328"/>
      <c r="N40" s="328"/>
      <c r="O40" s="328"/>
      <c r="P40" s="328"/>
      <c r="Q40" s="328"/>
      <c r="R40" s="328"/>
      <c r="S40" s="328"/>
      <c r="T40" s="328"/>
      <c r="U40" s="328"/>
      <c r="V40" s="328"/>
      <c r="W40" s="328"/>
    </row>
    <row r="41" spans="1:23" ht="38.1" customHeight="1">
      <c r="A41" s="108" t="s">
        <v>546</v>
      </c>
      <c r="B41" s="65" t="s">
        <v>471</v>
      </c>
      <c r="C41" s="328" t="s">
        <v>583</v>
      </c>
      <c r="D41" s="328"/>
      <c r="E41" s="328"/>
      <c r="F41" s="328"/>
      <c r="G41" s="328"/>
      <c r="H41" s="328"/>
      <c r="I41" s="328"/>
      <c r="J41" s="328"/>
      <c r="K41" s="328"/>
      <c r="L41" s="328"/>
      <c r="M41" s="328"/>
      <c r="N41" s="328"/>
      <c r="O41" s="328"/>
      <c r="P41" s="328"/>
      <c r="Q41" s="328"/>
      <c r="R41" s="328"/>
      <c r="S41" s="328"/>
      <c r="T41" s="328"/>
      <c r="U41" s="328"/>
      <c r="V41" s="328"/>
      <c r="W41" s="328"/>
    </row>
    <row r="42" spans="1:23" ht="38.25" customHeight="1">
      <c r="A42" s="108" t="s">
        <v>546</v>
      </c>
      <c r="B42" s="65" t="s">
        <v>471</v>
      </c>
      <c r="C42" s="328" t="s">
        <v>284</v>
      </c>
      <c r="D42" s="328"/>
      <c r="E42" s="328"/>
      <c r="F42" s="328"/>
      <c r="G42" s="328"/>
      <c r="H42" s="328"/>
      <c r="I42" s="328"/>
      <c r="J42" s="328"/>
      <c r="K42" s="328"/>
      <c r="L42" s="328"/>
      <c r="M42" s="328"/>
      <c r="N42" s="328"/>
      <c r="O42" s="328"/>
      <c r="P42" s="328"/>
      <c r="Q42" s="328"/>
      <c r="R42" s="328"/>
      <c r="S42" s="328"/>
      <c r="T42" s="328"/>
      <c r="U42" s="328"/>
      <c r="V42" s="328"/>
      <c r="W42" s="328"/>
    </row>
    <row r="43" spans="1:23" ht="18.75" customHeight="1">
      <c r="A43" s="108" t="s">
        <v>471</v>
      </c>
      <c r="B43" s="62" t="s">
        <v>499</v>
      </c>
      <c r="C43" s="65" t="s">
        <v>471</v>
      </c>
      <c r="D43" s="328" t="s">
        <v>285</v>
      </c>
      <c r="E43" s="328"/>
      <c r="F43" s="328"/>
      <c r="G43" s="328"/>
      <c r="H43" s="328"/>
      <c r="I43" s="328"/>
      <c r="J43" s="328"/>
      <c r="K43" s="328"/>
      <c r="L43" s="328"/>
      <c r="M43" s="328"/>
      <c r="N43" s="328"/>
      <c r="O43" s="328"/>
      <c r="P43" s="328"/>
      <c r="Q43" s="328"/>
      <c r="R43" s="328"/>
      <c r="S43" s="328"/>
      <c r="T43" s="328"/>
      <c r="U43" s="328"/>
      <c r="V43" s="328"/>
      <c r="W43" s="328"/>
    </row>
    <row r="44" spans="1:23" ht="18.75" customHeight="1">
      <c r="A44" s="108" t="s">
        <v>471</v>
      </c>
      <c r="B44" s="67" t="s">
        <v>499</v>
      </c>
      <c r="C44" s="65" t="s">
        <v>471</v>
      </c>
      <c r="D44" s="328" t="s">
        <v>286</v>
      </c>
      <c r="E44" s="328"/>
      <c r="F44" s="328"/>
      <c r="G44" s="328"/>
      <c r="H44" s="328"/>
      <c r="I44" s="328"/>
      <c r="J44" s="328"/>
      <c r="K44" s="328"/>
      <c r="L44" s="328"/>
      <c r="M44" s="328"/>
      <c r="N44" s="328"/>
      <c r="O44" s="328"/>
      <c r="P44" s="328"/>
      <c r="Q44" s="328"/>
      <c r="R44" s="328"/>
      <c r="S44" s="328"/>
      <c r="T44" s="328"/>
      <c r="U44" s="328"/>
      <c r="V44" s="328"/>
      <c r="W44" s="328"/>
    </row>
    <row r="45" spans="1:23" ht="38.25" customHeight="1">
      <c r="A45" s="108" t="s">
        <v>471</v>
      </c>
      <c r="B45" s="65" t="s">
        <v>471</v>
      </c>
      <c r="C45" s="328" t="s">
        <v>287</v>
      </c>
      <c r="D45" s="328"/>
      <c r="E45" s="328"/>
      <c r="F45" s="328"/>
      <c r="G45" s="328"/>
      <c r="H45" s="328"/>
      <c r="I45" s="328"/>
      <c r="J45" s="328"/>
      <c r="K45" s="328"/>
      <c r="L45" s="328"/>
      <c r="M45" s="328"/>
      <c r="N45" s="328"/>
      <c r="O45" s="328"/>
      <c r="P45" s="328"/>
      <c r="Q45" s="328"/>
      <c r="R45" s="328"/>
      <c r="S45" s="328"/>
      <c r="T45" s="328"/>
      <c r="U45" s="328"/>
      <c r="V45" s="328"/>
      <c r="W45" s="328"/>
    </row>
    <row r="46" spans="1:23" ht="18.75" customHeight="1">
      <c r="A46" s="108" t="s">
        <v>471</v>
      </c>
      <c r="B46" s="67" t="s">
        <v>499</v>
      </c>
      <c r="C46" s="65" t="s">
        <v>471</v>
      </c>
      <c r="D46" s="328" t="s">
        <v>288</v>
      </c>
      <c r="E46" s="328"/>
      <c r="F46" s="328"/>
      <c r="G46" s="328"/>
      <c r="H46" s="328"/>
      <c r="I46" s="328"/>
      <c r="J46" s="328"/>
      <c r="K46" s="328"/>
      <c r="L46" s="328"/>
      <c r="M46" s="328"/>
      <c r="N46" s="328"/>
      <c r="O46" s="328"/>
      <c r="P46" s="328"/>
      <c r="Q46" s="328"/>
      <c r="R46" s="328"/>
      <c r="S46" s="328"/>
      <c r="T46" s="328"/>
      <c r="U46" s="328"/>
      <c r="V46" s="328"/>
      <c r="W46" s="328"/>
    </row>
    <row r="47" spans="1:23" ht="18.75" customHeight="1">
      <c r="A47" s="108" t="s">
        <v>471</v>
      </c>
      <c r="B47" s="67" t="s">
        <v>499</v>
      </c>
      <c r="C47" s="65" t="s">
        <v>471</v>
      </c>
      <c r="D47" s="328" t="s">
        <v>289</v>
      </c>
      <c r="E47" s="328"/>
      <c r="F47" s="328"/>
      <c r="G47" s="328"/>
      <c r="H47" s="328"/>
      <c r="I47" s="328"/>
      <c r="J47" s="328"/>
      <c r="K47" s="328"/>
      <c r="L47" s="328"/>
      <c r="M47" s="328"/>
      <c r="N47" s="328"/>
      <c r="O47" s="328"/>
      <c r="P47" s="328"/>
      <c r="Q47" s="328"/>
      <c r="R47" s="328"/>
      <c r="S47" s="328"/>
      <c r="T47" s="328"/>
      <c r="U47" s="328"/>
      <c r="V47" s="328"/>
      <c r="W47" s="328"/>
    </row>
    <row r="48" spans="1:23" ht="18.75" customHeight="1">
      <c r="A48" s="108" t="s">
        <v>471</v>
      </c>
      <c r="B48" s="67" t="s">
        <v>499</v>
      </c>
      <c r="C48" s="65" t="s">
        <v>471</v>
      </c>
      <c r="D48" s="328" t="s">
        <v>290</v>
      </c>
      <c r="E48" s="328"/>
      <c r="F48" s="328"/>
      <c r="G48" s="328"/>
      <c r="H48" s="328"/>
      <c r="I48" s="328"/>
      <c r="J48" s="328"/>
      <c r="K48" s="328"/>
      <c r="L48" s="328"/>
      <c r="M48" s="328"/>
      <c r="N48" s="328"/>
      <c r="O48" s="328"/>
      <c r="P48" s="328"/>
      <c r="Q48" s="328"/>
      <c r="R48" s="328"/>
      <c r="S48" s="328"/>
      <c r="T48" s="328"/>
      <c r="U48" s="328"/>
      <c r="V48" s="328"/>
      <c r="W48" s="328"/>
    </row>
    <row r="50" spans="1:23" ht="18.75" customHeight="1">
      <c r="M50" s="61" t="s">
        <v>187</v>
      </c>
      <c r="P50" s="61" t="str">
        <f>IF(名称="","",名称)</f>
        <v/>
      </c>
    </row>
    <row r="51" spans="1:23" ht="18.75" customHeight="1">
      <c r="A51" s="61" t="s">
        <v>291</v>
      </c>
    </row>
    <row r="52" spans="1:23" s="109" customFormat="1" ht="18.75" customHeight="1">
      <c r="A52" s="120" t="s">
        <v>589</v>
      </c>
      <c r="B52" s="120" t="s">
        <v>545</v>
      </c>
    </row>
    <row r="53" spans="1:23" ht="18.75" customHeight="1">
      <c r="A53" s="108" t="s">
        <v>546</v>
      </c>
      <c r="B53" s="65" t="s">
        <v>471</v>
      </c>
      <c r="C53" s="328" t="s">
        <v>292</v>
      </c>
      <c r="D53" s="328"/>
      <c r="E53" s="328"/>
      <c r="F53" s="328"/>
      <c r="G53" s="328"/>
      <c r="H53" s="328"/>
      <c r="I53" s="328"/>
      <c r="J53" s="328"/>
      <c r="K53" s="328"/>
      <c r="L53" s="328"/>
      <c r="M53" s="328"/>
      <c r="N53" s="328"/>
      <c r="O53" s="328"/>
      <c r="P53" s="328"/>
      <c r="Q53" s="328"/>
      <c r="R53" s="328"/>
      <c r="S53" s="328"/>
      <c r="T53" s="328"/>
      <c r="U53" s="328"/>
      <c r="V53" s="328"/>
      <c r="W53" s="328"/>
    </row>
    <row r="54" spans="1:23" ht="18.75" customHeight="1">
      <c r="A54" s="108" t="s">
        <v>546</v>
      </c>
      <c r="B54" s="65" t="s">
        <v>471</v>
      </c>
      <c r="C54" s="328" t="s">
        <v>293</v>
      </c>
      <c r="D54" s="328"/>
      <c r="E54" s="328"/>
      <c r="F54" s="328"/>
      <c r="G54" s="328"/>
      <c r="H54" s="328"/>
      <c r="I54" s="328"/>
      <c r="J54" s="328"/>
      <c r="K54" s="328"/>
      <c r="L54" s="328"/>
      <c r="M54" s="328"/>
      <c r="N54" s="328"/>
      <c r="O54" s="328"/>
      <c r="P54" s="328"/>
      <c r="Q54" s="328"/>
      <c r="R54" s="328"/>
      <c r="S54" s="328"/>
      <c r="T54" s="328"/>
      <c r="U54" s="328"/>
      <c r="V54" s="328"/>
      <c r="W54" s="328"/>
    </row>
    <row r="55" spans="1:23" ht="57" customHeight="1">
      <c r="B55" s="62"/>
      <c r="C55" s="328" t="s">
        <v>294</v>
      </c>
      <c r="D55" s="328"/>
      <c r="E55" s="328"/>
      <c r="F55" s="328"/>
      <c r="G55" s="328"/>
      <c r="H55" s="328"/>
      <c r="I55" s="328"/>
      <c r="J55" s="328"/>
      <c r="K55" s="328"/>
      <c r="L55" s="328"/>
      <c r="M55" s="328"/>
      <c r="N55" s="328"/>
      <c r="O55" s="328"/>
      <c r="P55" s="328"/>
      <c r="Q55" s="328"/>
      <c r="R55" s="328"/>
      <c r="S55" s="328"/>
      <c r="T55" s="328"/>
      <c r="U55" s="328"/>
      <c r="V55" s="328"/>
      <c r="W55" s="328"/>
    </row>
    <row r="56" spans="1:23" ht="18.75" customHeight="1">
      <c r="A56" s="108" t="s">
        <v>546</v>
      </c>
      <c r="B56" s="65" t="s">
        <v>471</v>
      </c>
      <c r="C56" s="328" t="s">
        <v>295</v>
      </c>
      <c r="D56" s="328"/>
      <c r="E56" s="328"/>
      <c r="F56" s="328"/>
      <c r="G56" s="328"/>
      <c r="H56" s="328"/>
      <c r="I56" s="328"/>
      <c r="J56" s="328"/>
      <c r="K56" s="328"/>
      <c r="L56" s="328"/>
      <c r="M56" s="328"/>
      <c r="N56" s="328"/>
      <c r="O56" s="328"/>
      <c r="P56" s="328"/>
      <c r="Q56" s="328"/>
      <c r="R56" s="328"/>
      <c r="S56" s="328"/>
      <c r="T56" s="328"/>
      <c r="U56" s="328"/>
      <c r="V56" s="328"/>
      <c r="W56" s="328"/>
    </row>
    <row r="57" spans="1:23" ht="18.75" customHeight="1">
      <c r="B57" s="62"/>
      <c r="C57" s="328" t="s">
        <v>296</v>
      </c>
      <c r="D57" s="328"/>
      <c r="E57" s="328"/>
      <c r="F57" s="328"/>
      <c r="G57" s="328"/>
      <c r="H57" s="328"/>
      <c r="I57" s="328"/>
      <c r="J57" s="328"/>
      <c r="K57" s="328"/>
      <c r="L57" s="328"/>
      <c r="M57" s="328"/>
      <c r="N57" s="328"/>
      <c r="O57" s="328"/>
      <c r="P57" s="328"/>
      <c r="Q57" s="328"/>
      <c r="R57" s="328"/>
      <c r="S57" s="328"/>
      <c r="T57" s="328"/>
      <c r="U57" s="328"/>
      <c r="V57" s="328"/>
      <c r="W57" s="328"/>
    </row>
    <row r="58" spans="1:23" ht="18.75" customHeight="1">
      <c r="A58" s="108" t="s">
        <v>546</v>
      </c>
      <c r="B58" s="67" t="s">
        <v>499</v>
      </c>
      <c r="C58" s="65" t="s">
        <v>471</v>
      </c>
      <c r="D58" s="328" t="s">
        <v>297</v>
      </c>
      <c r="E58" s="328"/>
      <c r="F58" s="328"/>
      <c r="G58" s="328"/>
      <c r="H58" s="328"/>
      <c r="I58" s="328"/>
      <c r="J58" s="328"/>
      <c r="K58" s="328"/>
      <c r="L58" s="328"/>
      <c r="M58" s="328"/>
      <c r="N58" s="328"/>
      <c r="O58" s="328"/>
      <c r="P58" s="328"/>
      <c r="Q58" s="328"/>
      <c r="R58" s="328"/>
      <c r="S58" s="328"/>
      <c r="T58" s="328"/>
      <c r="U58" s="328"/>
      <c r="V58" s="328"/>
      <c r="W58" s="328"/>
    </row>
    <row r="59" spans="1:23" ht="18.75" customHeight="1">
      <c r="B59" s="62"/>
      <c r="C59" s="328" t="s">
        <v>298</v>
      </c>
      <c r="D59" s="328"/>
      <c r="E59" s="328"/>
      <c r="F59" s="328"/>
      <c r="G59" s="328"/>
      <c r="H59" s="328"/>
      <c r="I59" s="328"/>
      <c r="J59" s="328"/>
      <c r="K59" s="328"/>
      <c r="L59" s="328"/>
      <c r="M59" s="328"/>
      <c r="N59" s="328"/>
      <c r="O59" s="328"/>
      <c r="P59" s="328"/>
      <c r="Q59" s="328"/>
      <c r="R59" s="328"/>
      <c r="S59" s="328"/>
      <c r="T59" s="328"/>
      <c r="U59" s="328"/>
      <c r="V59" s="328"/>
      <c r="W59" s="328"/>
    </row>
    <row r="60" spans="1:23" ht="18.75" customHeight="1">
      <c r="A60" s="108" t="s">
        <v>546</v>
      </c>
      <c r="B60" s="67" t="s">
        <v>499</v>
      </c>
      <c r="C60" s="65" t="s">
        <v>471</v>
      </c>
      <c r="D60" s="328" t="s">
        <v>299</v>
      </c>
      <c r="E60" s="328"/>
      <c r="F60" s="328"/>
      <c r="G60" s="328"/>
      <c r="H60" s="328"/>
      <c r="I60" s="328"/>
      <c r="J60" s="328"/>
      <c r="K60" s="328"/>
      <c r="L60" s="328"/>
      <c r="M60" s="328"/>
      <c r="N60" s="328"/>
      <c r="O60" s="328"/>
      <c r="P60" s="328"/>
      <c r="Q60" s="328"/>
      <c r="R60" s="328"/>
      <c r="S60" s="328"/>
      <c r="T60" s="328"/>
      <c r="U60" s="328"/>
      <c r="V60" s="328"/>
      <c r="W60" s="328"/>
    </row>
    <row r="61" spans="1:23" ht="18.75" customHeight="1">
      <c r="A61" s="108" t="s">
        <v>546</v>
      </c>
      <c r="B61" s="67" t="s">
        <v>499</v>
      </c>
      <c r="C61" s="65" t="s">
        <v>471</v>
      </c>
      <c r="D61" s="328" t="s">
        <v>300</v>
      </c>
      <c r="E61" s="328"/>
      <c r="F61" s="328"/>
      <c r="G61" s="328"/>
      <c r="H61" s="328"/>
      <c r="I61" s="328"/>
      <c r="J61" s="328"/>
      <c r="K61" s="328"/>
      <c r="L61" s="328"/>
      <c r="M61" s="328"/>
      <c r="N61" s="328"/>
      <c r="O61" s="328"/>
      <c r="P61" s="328"/>
      <c r="Q61" s="328"/>
      <c r="R61" s="328"/>
      <c r="S61" s="328"/>
      <c r="T61" s="328"/>
      <c r="U61" s="328"/>
      <c r="V61" s="328"/>
      <c r="W61" s="328"/>
    </row>
    <row r="62" spans="1:23" ht="18.75" customHeight="1">
      <c r="A62" s="108" t="s">
        <v>546</v>
      </c>
      <c r="B62" s="65" t="s">
        <v>471</v>
      </c>
      <c r="C62" s="328" t="s">
        <v>301</v>
      </c>
      <c r="D62" s="328"/>
      <c r="E62" s="328"/>
      <c r="F62" s="328"/>
      <c r="G62" s="328"/>
      <c r="H62" s="328"/>
      <c r="I62" s="328"/>
      <c r="J62" s="328"/>
      <c r="K62" s="328"/>
      <c r="L62" s="328"/>
      <c r="M62" s="328"/>
      <c r="N62" s="328"/>
      <c r="O62" s="328"/>
      <c r="P62" s="328"/>
      <c r="Q62" s="328"/>
      <c r="R62" s="328"/>
      <c r="S62" s="328"/>
      <c r="T62" s="328"/>
      <c r="U62" s="328"/>
      <c r="V62" s="328"/>
      <c r="W62" s="328"/>
    </row>
    <row r="63" spans="1:23" ht="18.75" customHeight="1">
      <c r="B63" s="62"/>
      <c r="C63" s="328" t="s">
        <v>302</v>
      </c>
      <c r="D63" s="328"/>
      <c r="E63" s="328"/>
      <c r="F63" s="328"/>
      <c r="G63" s="328"/>
      <c r="H63" s="328"/>
      <c r="I63" s="328"/>
      <c r="J63" s="328"/>
      <c r="K63" s="328"/>
      <c r="L63" s="328"/>
      <c r="M63" s="328"/>
      <c r="N63" s="328"/>
      <c r="O63" s="328"/>
      <c r="P63" s="328"/>
      <c r="Q63" s="328"/>
      <c r="R63" s="328"/>
      <c r="S63" s="328"/>
      <c r="T63" s="328"/>
      <c r="U63" s="328"/>
      <c r="V63" s="328"/>
      <c r="W63" s="328"/>
    </row>
    <row r="64" spans="1:23" ht="18.75" customHeight="1">
      <c r="A64" s="108" t="s">
        <v>546</v>
      </c>
      <c r="B64" s="67" t="s">
        <v>499</v>
      </c>
      <c r="C64" s="65" t="s">
        <v>471</v>
      </c>
      <c r="D64" s="328" t="s">
        <v>303</v>
      </c>
      <c r="E64" s="328"/>
      <c r="F64" s="328"/>
      <c r="G64" s="328"/>
      <c r="H64" s="328"/>
      <c r="I64" s="328"/>
      <c r="J64" s="328"/>
      <c r="K64" s="328"/>
      <c r="L64" s="328"/>
      <c r="M64" s="328"/>
      <c r="N64" s="328"/>
      <c r="O64" s="328"/>
      <c r="P64" s="328"/>
      <c r="Q64" s="328"/>
      <c r="R64" s="328"/>
      <c r="S64" s="328"/>
      <c r="T64" s="328"/>
      <c r="U64" s="328"/>
      <c r="V64" s="328"/>
      <c r="W64" s="328"/>
    </row>
    <row r="65" spans="1:23" ht="18.75" customHeight="1">
      <c r="B65" s="62"/>
      <c r="C65" s="328" t="s">
        <v>304</v>
      </c>
      <c r="D65" s="328"/>
      <c r="E65" s="328"/>
      <c r="F65" s="328"/>
      <c r="G65" s="328"/>
      <c r="H65" s="328"/>
      <c r="I65" s="328"/>
      <c r="J65" s="328"/>
      <c r="K65" s="328"/>
      <c r="L65" s="328"/>
      <c r="M65" s="328"/>
      <c r="N65" s="328"/>
      <c r="O65" s="328"/>
      <c r="P65" s="328"/>
      <c r="Q65" s="328"/>
      <c r="R65" s="328"/>
      <c r="S65" s="328"/>
      <c r="T65" s="328"/>
      <c r="U65" s="328"/>
      <c r="V65" s="328"/>
      <c r="W65" s="328"/>
    </row>
    <row r="66" spans="1:23" ht="18.75" customHeight="1">
      <c r="A66" s="108" t="s">
        <v>546</v>
      </c>
      <c r="B66" s="67" t="s">
        <v>499</v>
      </c>
      <c r="C66" s="65" t="s">
        <v>471</v>
      </c>
      <c r="D66" s="328" t="s">
        <v>305</v>
      </c>
      <c r="E66" s="328"/>
      <c r="F66" s="328"/>
      <c r="G66" s="328"/>
      <c r="H66" s="328"/>
      <c r="I66" s="328"/>
      <c r="J66" s="328"/>
      <c r="K66" s="328"/>
      <c r="L66" s="328"/>
      <c r="M66" s="328"/>
      <c r="N66" s="328"/>
      <c r="O66" s="328"/>
      <c r="P66" s="328"/>
      <c r="Q66" s="328"/>
      <c r="R66" s="328"/>
      <c r="S66" s="328"/>
      <c r="T66" s="328"/>
      <c r="U66" s="328"/>
      <c r="V66" s="328"/>
      <c r="W66" s="328"/>
    </row>
    <row r="67" spans="1:23" ht="18.75" customHeight="1">
      <c r="B67" s="62"/>
      <c r="D67" s="328" t="s">
        <v>306</v>
      </c>
      <c r="E67" s="328"/>
      <c r="F67" s="328"/>
      <c r="G67" s="328"/>
      <c r="H67" s="328"/>
      <c r="I67" s="328"/>
      <c r="J67" s="328"/>
      <c r="K67" s="328"/>
      <c r="L67" s="328"/>
      <c r="M67" s="328"/>
      <c r="N67" s="328"/>
      <c r="O67" s="328"/>
      <c r="P67" s="328"/>
      <c r="Q67" s="328"/>
      <c r="R67" s="328"/>
      <c r="S67" s="328"/>
      <c r="T67" s="328"/>
      <c r="U67" s="328"/>
      <c r="V67" s="328"/>
      <c r="W67" s="328"/>
    </row>
    <row r="68" spans="1:23" ht="18.75" customHeight="1">
      <c r="D68" s="328" t="s">
        <v>307</v>
      </c>
      <c r="E68" s="328"/>
      <c r="F68" s="328"/>
      <c r="G68" s="328"/>
      <c r="H68" s="328"/>
      <c r="I68" s="328"/>
      <c r="J68" s="328"/>
      <c r="K68" s="328"/>
      <c r="L68" s="328"/>
      <c r="M68" s="328"/>
      <c r="N68" s="328"/>
      <c r="O68" s="328"/>
      <c r="P68" s="328"/>
      <c r="Q68" s="328"/>
      <c r="R68" s="328"/>
      <c r="S68" s="328"/>
      <c r="T68" s="328"/>
      <c r="U68" s="328"/>
      <c r="V68" s="328"/>
      <c r="W68" s="328"/>
    </row>
    <row r="70" spans="1:23" ht="18.75" customHeight="1">
      <c r="M70" s="61" t="s">
        <v>187</v>
      </c>
      <c r="P70" s="61" t="str">
        <f>IF(名称="","",名称)</f>
        <v/>
      </c>
    </row>
    <row r="71" spans="1:23" ht="18.75" customHeight="1">
      <c r="A71" s="61" t="s">
        <v>308</v>
      </c>
    </row>
    <row r="72" spans="1:23" s="109" customFormat="1" ht="18.75" customHeight="1">
      <c r="A72" s="120" t="s">
        <v>589</v>
      </c>
      <c r="B72" s="120" t="s">
        <v>545</v>
      </c>
    </row>
    <row r="73" spans="1:23" ht="18.75" customHeight="1">
      <c r="A73" s="108" t="s">
        <v>471</v>
      </c>
      <c r="B73" s="65" t="s">
        <v>471</v>
      </c>
      <c r="C73" s="328" t="s">
        <v>309</v>
      </c>
      <c r="D73" s="328"/>
      <c r="E73" s="328"/>
      <c r="F73" s="328"/>
      <c r="G73" s="328"/>
      <c r="H73" s="328"/>
      <c r="I73" s="328"/>
      <c r="J73" s="328"/>
      <c r="K73" s="328"/>
      <c r="L73" s="328"/>
      <c r="M73" s="328"/>
      <c r="N73" s="328"/>
      <c r="O73" s="328"/>
      <c r="P73" s="328"/>
      <c r="Q73" s="328"/>
      <c r="R73" s="328"/>
      <c r="S73" s="328"/>
      <c r="T73" s="328"/>
      <c r="U73" s="328"/>
      <c r="V73" s="328"/>
      <c r="W73" s="328"/>
    </row>
    <row r="74" spans="1:23" ht="18.75" customHeight="1">
      <c r="A74" s="108" t="s">
        <v>471</v>
      </c>
      <c r="B74" s="65" t="s">
        <v>471</v>
      </c>
      <c r="C74" s="328" t="s">
        <v>310</v>
      </c>
      <c r="D74" s="328"/>
      <c r="E74" s="328"/>
      <c r="F74" s="328"/>
      <c r="G74" s="328"/>
      <c r="H74" s="328"/>
      <c r="I74" s="328"/>
      <c r="J74" s="328"/>
      <c r="K74" s="328"/>
      <c r="L74" s="328"/>
      <c r="M74" s="328"/>
      <c r="N74" s="328"/>
      <c r="O74" s="328"/>
      <c r="P74" s="328"/>
      <c r="Q74" s="328"/>
      <c r="R74" s="328"/>
      <c r="S74" s="328"/>
      <c r="T74" s="328"/>
      <c r="U74" s="328"/>
      <c r="V74" s="328"/>
      <c r="W74" s="328"/>
    </row>
    <row r="75" spans="1:23" ht="18.75" customHeight="1">
      <c r="A75" s="108" t="s">
        <v>471</v>
      </c>
      <c r="B75" s="65" t="s">
        <v>471</v>
      </c>
      <c r="C75" s="328" t="s">
        <v>311</v>
      </c>
      <c r="D75" s="328"/>
      <c r="E75" s="328"/>
      <c r="F75" s="328"/>
      <c r="G75" s="328"/>
      <c r="H75" s="328"/>
      <c r="I75" s="328"/>
      <c r="J75" s="328"/>
      <c r="K75" s="328"/>
      <c r="L75" s="328"/>
      <c r="M75" s="328"/>
      <c r="N75" s="328"/>
      <c r="O75" s="328"/>
      <c r="P75" s="328"/>
      <c r="Q75" s="328"/>
      <c r="R75" s="328"/>
      <c r="S75" s="328"/>
      <c r="T75" s="328"/>
      <c r="U75" s="328"/>
      <c r="V75" s="328"/>
      <c r="W75" s="328"/>
    </row>
    <row r="76" spans="1:23" ht="18.75" customHeight="1">
      <c r="A76" s="108" t="s">
        <v>471</v>
      </c>
      <c r="B76" s="65" t="s">
        <v>471</v>
      </c>
      <c r="C76" s="328" t="s">
        <v>312</v>
      </c>
      <c r="D76" s="328"/>
      <c r="E76" s="328"/>
      <c r="F76" s="328"/>
      <c r="G76" s="328"/>
      <c r="H76" s="328"/>
      <c r="I76" s="328"/>
      <c r="J76" s="328"/>
      <c r="K76" s="328"/>
      <c r="L76" s="328"/>
      <c r="M76" s="328"/>
      <c r="N76" s="328"/>
      <c r="O76" s="328"/>
      <c r="P76" s="328"/>
      <c r="Q76" s="328"/>
      <c r="R76" s="328"/>
      <c r="S76" s="328"/>
      <c r="T76" s="328"/>
      <c r="U76" s="328"/>
      <c r="V76" s="328"/>
      <c r="W76" s="328"/>
    </row>
    <row r="77" spans="1:23" ht="18.75" customHeight="1">
      <c r="A77" s="108" t="s">
        <v>471</v>
      </c>
      <c r="B77" s="65" t="s">
        <v>471</v>
      </c>
      <c r="C77" s="328" t="s">
        <v>313</v>
      </c>
      <c r="D77" s="328"/>
      <c r="E77" s="328"/>
      <c r="F77" s="328"/>
      <c r="G77" s="328"/>
      <c r="H77" s="328"/>
      <c r="I77" s="328"/>
      <c r="J77" s="328"/>
      <c r="K77" s="328"/>
      <c r="L77" s="328"/>
      <c r="M77" s="328"/>
      <c r="N77" s="328"/>
      <c r="O77" s="328"/>
      <c r="P77" s="328"/>
      <c r="Q77" s="328"/>
      <c r="R77" s="328"/>
      <c r="S77" s="328"/>
      <c r="T77" s="328"/>
      <c r="U77" s="328"/>
      <c r="V77" s="328"/>
      <c r="W77" s="328"/>
    </row>
    <row r="78" spans="1:23" ht="37.5" customHeight="1">
      <c r="B78" s="62"/>
      <c r="C78" s="328" t="s">
        <v>314</v>
      </c>
      <c r="D78" s="328"/>
      <c r="E78" s="328"/>
      <c r="F78" s="328"/>
      <c r="G78" s="328"/>
      <c r="H78" s="328"/>
      <c r="I78" s="328"/>
      <c r="J78" s="328"/>
      <c r="K78" s="328"/>
      <c r="L78" s="328"/>
      <c r="M78" s="328"/>
      <c r="N78" s="328"/>
      <c r="O78" s="328"/>
      <c r="P78" s="328"/>
      <c r="Q78" s="328"/>
      <c r="R78" s="328"/>
      <c r="S78" s="328"/>
      <c r="T78" s="328"/>
      <c r="U78" s="328"/>
      <c r="V78" s="328"/>
      <c r="W78" s="328"/>
    </row>
    <row r="79" spans="1:23" ht="18.75" customHeight="1">
      <c r="A79" s="108" t="s">
        <v>471</v>
      </c>
      <c r="B79" s="65" t="s">
        <v>471</v>
      </c>
      <c r="C79" s="330" t="s">
        <v>630</v>
      </c>
      <c r="D79" s="330"/>
      <c r="E79" s="330"/>
      <c r="F79" s="330"/>
      <c r="G79" s="330"/>
      <c r="H79" s="330"/>
      <c r="I79" s="330"/>
      <c r="J79" s="330"/>
      <c r="K79" s="330"/>
      <c r="L79" s="330"/>
      <c r="M79" s="330"/>
      <c r="N79" s="330"/>
      <c r="O79" s="330"/>
      <c r="P79" s="330"/>
      <c r="Q79" s="330"/>
      <c r="R79" s="330"/>
      <c r="S79" s="330"/>
      <c r="T79" s="330"/>
      <c r="U79" s="330"/>
      <c r="V79" s="330"/>
      <c r="W79" s="330"/>
    </row>
    <row r="80" spans="1:23" ht="18.75" customHeight="1">
      <c r="A80" s="108" t="s">
        <v>471</v>
      </c>
      <c r="B80" s="65" t="s">
        <v>471</v>
      </c>
      <c r="C80" s="328" t="s">
        <v>315</v>
      </c>
      <c r="D80" s="328"/>
      <c r="E80" s="328"/>
      <c r="F80" s="328"/>
      <c r="G80" s="328"/>
      <c r="H80" s="328"/>
      <c r="I80" s="328"/>
      <c r="J80" s="328"/>
      <c r="K80" s="328"/>
      <c r="L80" s="328"/>
      <c r="M80" s="328"/>
      <c r="N80" s="328"/>
      <c r="O80" s="328"/>
      <c r="P80" s="328"/>
      <c r="Q80" s="328"/>
      <c r="R80" s="328"/>
      <c r="S80" s="328"/>
      <c r="T80" s="328"/>
      <c r="U80" s="328"/>
      <c r="V80" s="328"/>
      <c r="W80" s="328"/>
    </row>
    <row r="81" spans="1:23" ht="57" customHeight="1">
      <c r="B81" s="62"/>
      <c r="C81" s="328" t="s">
        <v>316</v>
      </c>
      <c r="D81" s="328"/>
      <c r="E81" s="328"/>
      <c r="F81" s="328"/>
      <c r="G81" s="328"/>
      <c r="H81" s="328"/>
      <c r="I81" s="328"/>
      <c r="J81" s="328"/>
      <c r="K81" s="328"/>
      <c r="L81" s="328"/>
      <c r="M81" s="328"/>
      <c r="N81" s="328"/>
      <c r="O81" s="328"/>
      <c r="P81" s="328"/>
      <c r="Q81" s="328"/>
      <c r="R81" s="328"/>
      <c r="S81" s="328"/>
      <c r="T81" s="328"/>
      <c r="U81" s="328"/>
      <c r="V81" s="328"/>
      <c r="W81" s="328"/>
    </row>
    <row r="82" spans="1:23" ht="37.5" customHeight="1">
      <c r="A82" s="108" t="s">
        <v>471</v>
      </c>
      <c r="B82" s="65" t="s">
        <v>471</v>
      </c>
      <c r="C82" s="328" t="s">
        <v>317</v>
      </c>
      <c r="D82" s="328"/>
      <c r="E82" s="328"/>
      <c r="F82" s="328"/>
      <c r="G82" s="328"/>
      <c r="H82" s="328"/>
      <c r="I82" s="328"/>
      <c r="J82" s="328"/>
      <c r="K82" s="328"/>
      <c r="L82" s="328"/>
      <c r="M82" s="328"/>
      <c r="N82" s="328"/>
      <c r="O82" s="328"/>
      <c r="P82" s="328"/>
      <c r="Q82" s="328"/>
      <c r="R82" s="328"/>
      <c r="S82" s="328"/>
      <c r="T82" s="328"/>
      <c r="U82" s="328"/>
      <c r="V82" s="328"/>
      <c r="W82" s="328"/>
    </row>
    <row r="83" spans="1:23" ht="18.75" customHeight="1">
      <c r="A83" s="108" t="s">
        <v>471</v>
      </c>
      <c r="B83" s="65" t="s">
        <v>471</v>
      </c>
      <c r="C83" s="328" t="s">
        <v>318</v>
      </c>
      <c r="D83" s="328"/>
      <c r="E83" s="328"/>
      <c r="F83" s="328"/>
      <c r="G83" s="328"/>
      <c r="H83" s="328"/>
      <c r="I83" s="328"/>
      <c r="J83" s="328"/>
      <c r="K83" s="328"/>
      <c r="L83" s="328"/>
      <c r="M83" s="328"/>
      <c r="N83" s="328"/>
      <c r="O83" s="328"/>
      <c r="P83" s="328"/>
      <c r="Q83" s="328"/>
      <c r="R83" s="328"/>
      <c r="S83" s="328"/>
      <c r="T83" s="328"/>
      <c r="U83" s="328"/>
      <c r="V83" s="328"/>
      <c r="W83" s="328"/>
    </row>
    <row r="84" spans="1:23" ht="18.75" customHeight="1">
      <c r="A84" s="108" t="s">
        <v>471</v>
      </c>
      <c r="B84" s="65" t="s">
        <v>471</v>
      </c>
      <c r="C84" s="328" t="s">
        <v>319</v>
      </c>
      <c r="D84" s="328"/>
      <c r="E84" s="328"/>
      <c r="F84" s="328"/>
      <c r="G84" s="328"/>
      <c r="H84" s="328"/>
      <c r="I84" s="328"/>
      <c r="J84" s="328"/>
      <c r="K84" s="328"/>
      <c r="L84" s="328"/>
      <c r="M84" s="328"/>
      <c r="N84" s="328"/>
      <c r="O84" s="328"/>
      <c r="P84" s="328"/>
      <c r="Q84" s="328"/>
      <c r="R84" s="328"/>
      <c r="S84" s="328"/>
      <c r="T84" s="328"/>
      <c r="U84" s="328"/>
      <c r="V84" s="328"/>
      <c r="W84" s="328"/>
    </row>
    <row r="85" spans="1:23" ht="37.5" customHeight="1">
      <c r="A85" s="108" t="s">
        <v>471</v>
      </c>
      <c r="B85" s="65" t="s">
        <v>471</v>
      </c>
      <c r="C85" s="328" t="s">
        <v>320</v>
      </c>
      <c r="D85" s="328"/>
      <c r="E85" s="328"/>
      <c r="F85" s="328"/>
      <c r="G85" s="328"/>
      <c r="H85" s="328"/>
      <c r="I85" s="328"/>
      <c r="J85" s="328"/>
      <c r="K85" s="328"/>
      <c r="L85" s="328"/>
      <c r="M85" s="328"/>
      <c r="N85" s="328"/>
      <c r="O85" s="328"/>
      <c r="P85" s="328"/>
      <c r="Q85" s="328"/>
      <c r="R85" s="328"/>
      <c r="S85" s="328"/>
      <c r="T85" s="328"/>
      <c r="U85" s="328"/>
      <c r="V85" s="328"/>
      <c r="W85" s="328"/>
    </row>
    <row r="86" spans="1:23" s="109" customFormat="1" ht="18.75" customHeight="1">
      <c r="A86" s="108" t="s">
        <v>471</v>
      </c>
      <c r="B86" s="108" t="s">
        <v>471</v>
      </c>
      <c r="C86" s="328" t="s">
        <v>556</v>
      </c>
      <c r="D86" s="328"/>
      <c r="E86" s="328"/>
      <c r="F86" s="328"/>
      <c r="G86" s="328"/>
      <c r="H86" s="328"/>
      <c r="I86" s="328"/>
      <c r="J86" s="328"/>
      <c r="K86" s="328"/>
      <c r="L86" s="328"/>
      <c r="M86" s="328"/>
      <c r="N86" s="328"/>
      <c r="O86" s="328"/>
      <c r="P86" s="328"/>
      <c r="Q86" s="328"/>
      <c r="R86" s="328"/>
      <c r="S86" s="328"/>
      <c r="T86" s="328"/>
      <c r="U86" s="328"/>
      <c r="V86" s="328"/>
      <c r="W86" s="328"/>
    </row>
    <row r="87" spans="1:23" ht="18.75" customHeight="1">
      <c r="A87" s="108" t="s">
        <v>471</v>
      </c>
      <c r="B87" s="65" t="s">
        <v>471</v>
      </c>
      <c r="C87" s="328" t="s">
        <v>592</v>
      </c>
      <c r="D87" s="328"/>
      <c r="E87" s="328"/>
      <c r="F87" s="328"/>
      <c r="G87" s="328"/>
      <c r="H87" s="328"/>
      <c r="I87" s="328"/>
      <c r="J87" s="328"/>
      <c r="K87" s="328"/>
      <c r="L87" s="328"/>
      <c r="M87" s="328"/>
      <c r="N87" s="328"/>
      <c r="O87" s="328"/>
      <c r="P87" s="328"/>
      <c r="Q87" s="328"/>
      <c r="R87" s="328"/>
      <c r="S87" s="328"/>
      <c r="T87" s="328"/>
      <c r="U87" s="328"/>
      <c r="V87" s="328"/>
      <c r="W87" s="328"/>
    </row>
    <row r="88" spans="1:23" s="107" customFormat="1" ht="38.1" customHeight="1">
      <c r="A88" s="108" t="s">
        <v>471</v>
      </c>
      <c r="B88" s="106" t="s">
        <v>499</v>
      </c>
      <c r="C88" s="106" t="s">
        <v>471</v>
      </c>
      <c r="D88" s="328" t="s">
        <v>593</v>
      </c>
      <c r="E88" s="328"/>
      <c r="F88" s="328"/>
      <c r="G88" s="328"/>
      <c r="H88" s="328"/>
      <c r="I88" s="328"/>
      <c r="J88" s="328"/>
      <c r="K88" s="328"/>
      <c r="L88" s="328"/>
      <c r="M88" s="328"/>
      <c r="N88" s="328"/>
      <c r="O88" s="328"/>
      <c r="P88" s="328"/>
      <c r="Q88" s="328"/>
      <c r="R88" s="328"/>
      <c r="S88" s="328"/>
      <c r="T88" s="328"/>
      <c r="U88" s="328"/>
      <c r="V88" s="328"/>
      <c r="W88" s="328"/>
    </row>
    <row r="89" spans="1:23" ht="50.1" customHeight="1">
      <c r="A89" s="108" t="s">
        <v>471</v>
      </c>
      <c r="B89" s="65" t="s">
        <v>471</v>
      </c>
      <c r="C89" s="328" t="s">
        <v>585</v>
      </c>
      <c r="D89" s="328"/>
      <c r="E89" s="328"/>
      <c r="F89" s="328"/>
      <c r="G89" s="328"/>
      <c r="H89" s="328"/>
      <c r="I89" s="328"/>
      <c r="J89" s="328"/>
      <c r="K89" s="328"/>
      <c r="L89" s="328"/>
      <c r="M89" s="328"/>
      <c r="N89" s="328"/>
      <c r="O89" s="328"/>
      <c r="P89" s="328"/>
      <c r="Q89" s="328"/>
      <c r="R89" s="328"/>
      <c r="S89" s="328"/>
      <c r="T89" s="328"/>
      <c r="U89" s="328"/>
      <c r="V89" s="328"/>
      <c r="W89" s="328"/>
    </row>
    <row r="90" spans="1:23" s="109" customFormat="1" ht="38.1" customHeight="1">
      <c r="A90" s="108" t="s">
        <v>471</v>
      </c>
      <c r="B90" s="108" t="s">
        <v>471</v>
      </c>
      <c r="C90" s="328" t="s">
        <v>549</v>
      </c>
      <c r="D90" s="328"/>
      <c r="E90" s="328"/>
      <c r="F90" s="328"/>
      <c r="G90" s="328"/>
      <c r="H90" s="328"/>
      <c r="I90" s="328"/>
      <c r="J90" s="328"/>
      <c r="K90" s="328"/>
      <c r="L90" s="328"/>
      <c r="M90" s="328"/>
      <c r="N90" s="328"/>
      <c r="O90" s="328"/>
      <c r="P90" s="328"/>
      <c r="Q90" s="328"/>
      <c r="R90" s="328"/>
      <c r="S90" s="328"/>
      <c r="T90" s="328"/>
      <c r="U90" s="328"/>
      <c r="V90" s="328"/>
      <c r="W90" s="328"/>
    </row>
    <row r="92" spans="1:23" ht="18.75" customHeight="1">
      <c r="M92" s="61" t="s">
        <v>187</v>
      </c>
      <c r="P92" s="61" t="str">
        <f>IF(名称="","",名称)</f>
        <v/>
      </c>
    </row>
    <row r="93" spans="1:23" ht="18.75" customHeight="1">
      <c r="A93" s="61" t="s">
        <v>321</v>
      </c>
    </row>
    <row r="94" spans="1:23" s="109" customFormat="1" ht="18.75" customHeight="1">
      <c r="A94" s="120" t="s">
        <v>589</v>
      </c>
      <c r="B94" s="120" t="s">
        <v>545</v>
      </c>
    </row>
    <row r="95" spans="1:23" ht="18.75" customHeight="1">
      <c r="A95" s="108" t="s">
        <v>471</v>
      </c>
      <c r="B95" s="65" t="s">
        <v>471</v>
      </c>
      <c r="C95" s="328" t="s">
        <v>322</v>
      </c>
      <c r="D95" s="328"/>
      <c r="E95" s="328"/>
      <c r="F95" s="328"/>
      <c r="G95" s="328"/>
      <c r="H95" s="328"/>
      <c r="I95" s="328"/>
      <c r="J95" s="328"/>
      <c r="K95" s="328"/>
      <c r="L95" s="328"/>
      <c r="M95" s="328"/>
      <c r="N95" s="328"/>
      <c r="O95" s="328"/>
      <c r="P95" s="328"/>
      <c r="Q95" s="328"/>
      <c r="R95" s="328"/>
      <c r="S95" s="328"/>
      <c r="T95" s="328"/>
      <c r="U95" s="328"/>
      <c r="V95" s="328"/>
      <c r="W95" s="328"/>
    </row>
    <row r="96" spans="1:23" ht="18.75" customHeight="1">
      <c r="A96" s="108" t="s">
        <v>471</v>
      </c>
      <c r="B96" s="65" t="s">
        <v>471</v>
      </c>
      <c r="C96" s="328" t="s">
        <v>323</v>
      </c>
      <c r="D96" s="328"/>
      <c r="E96" s="328"/>
      <c r="F96" s="328"/>
      <c r="G96" s="328"/>
      <c r="H96" s="328"/>
      <c r="I96" s="328"/>
      <c r="J96" s="328"/>
      <c r="K96" s="328"/>
      <c r="L96" s="328"/>
      <c r="M96" s="328"/>
      <c r="N96" s="328"/>
      <c r="O96" s="328"/>
      <c r="P96" s="328"/>
      <c r="Q96" s="328"/>
      <c r="R96" s="328"/>
      <c r="S96" s="328"/>
      <c r="T96" s="328"/>
      <c r="U96" s="328"/>
      <c r="V96" s="328"/>
      <c r="W96" s="328"/>
    </row>
    <row r="97" spans="1:23" ht="18.75" customHeight="1">
      <c r="A97" s="108" t="s">
        <v>471</v>
      </c>
      <c r="B97" s="65" t="s">
        <v>471</v>
      </c>
      <c r="C97" s="328" t="s">
        <v>324</v>
      </c>
      <c r="D97" s="328"/>
      <c r="E97" s="328"/>
      <c r="F97" s="328"/>
      <c r="G97" s="328"/>
      <c r="H97" s="328"/>
      <c r="I97" s="328"/>
      <c r="J97" s="328"/>
      <c r="K97" s="328"/>
      <c r="L97" s="328"/>
      <c r="M97" s="328"/>
      <c r="N97" s="328"/>
      <c r="O97" s="328"/>
      <c r="P97" s="328"/>
      <c r="Q97" s="328"/>
      <c r="R97" s="328"/>
      <c r="S97" s="328"/>
      <c r="T97" s="328"/>
      <c r="U97" s="328"/>
      <c r="V97" s="328"/>
      <c r="W97" s="328"/>
    </row>
    <row r="99" spans="1:23" ht="18.75" customHeight="1">
      <c r="M99" s="61" t="s">
        <v>187</v>
      </c>
      <c r="P99" s="61" t="str">
        <f>IF(名称="","",名称)</f>
        <v/>
      </c>
    </row>
    <row r="100" spans="1:23" ht="18.75" customHeight="1">
      <c r="A100" s="61" t="s">
        <v>325</v>
      </c>
    </row>
    <row r="101" spans="1:23" ht="57" customHeight="1">
      <c r="B101" s="328" t="s">
        <v>519</v>
      </c>
      <c r="C101" s="328"/>
      <c r="D101" s="328"/>
      <c r="E101" s="328"/>
      <c r="F101" s="328"/>
      <c r="G101" s="328"/>
      <c r="H101" s="328"/>
      <c r="I101" s="328"/>
      <c r="J101" s="328"/>
      <c r="K101" s="328"/>
      <c r="L101" s="328"/>
      <c r="M101" s="328"/>
      <c r="N101" s="328"/>
      <c r="O101" s="328"/>
      <c r="P101" s="328"/>
      <c r="Q101" s="328"/>
      <c r="R101" s="328"/>
      <c r="S101" s="328"/>
      <c r="T101" s="328"/>
      <c r="U101" s="328"/>
      <c r="V101" s="328"/>
      <c r="W101" s="328"/>
    </row>
    <row r="102" spans="1:23" s="109" customFormat="1" ht="18.75" customHeight="1">
      <c r="A102" s="120" t="s">
        <v>589</v>
      </c>
      <c r="B102" s="120" t="s">
        <v>545</v>
      </c>
    </row>
    <row r="103" spans="1:23" ht="18.75" customHeight="1">
      <c r="A103" s="108" t="s">
        <v>471</v>
      </c>
      <c r="B103" s="65" t="s">
        <v>471</v>
      </c>
      <c r="C103" s="328" t="s">
        <v>326</v>
      </c>
      <c r="D103" s="328"/>
      <c r="E103" s="328"/>
      <c r="F103" s="328"/>
      <c r="G103" s="328"/>
      <c r="H103" s="328"/>
      <c r="I103" s="328"/>
      <c r="J103" s="328"/>
      <c r="K103" s="328"/>
      <c r="L103" s="328"/>
      <c r="M103" s="328"/>
      <c r="N103" s="328"/>
      <c r="O103" s="328"/>
      <c r="P103" s="328"/>
      <c r="Q103" s="328"/>
      <c r="R103" s="328"/>
      <c r="S103" s="328"/>
      <c r="T103" s="328"/>
      <c r="U103" s="328"/>
      <c r="V103" s="328"/>
      <c r="W103" s="328"/>
    </row>
    <row r="104" spans="1:23" ht="37.5" customHeight="1">
      <c r="A104" s="108" t="s">
        <v>471</v>
      </c>
      <c r="B104" s="65" t="s">
        <v>471</v>
      </c>
      <c r="C104" s="328" t="s">
        <v>327</v>
      </c>
      <c r="D104" s="328"/>
      <c r="E104" s="328"/>
      <c r="F104" s="328"/>
      <c r="G104" s="328"/>
      <c r="H104" s="328"/>
      <c r="I104" s="328"/>
      <c r="J104" s="328"/>
      <c r="K104" s="328"/>
      <c r="L104" s="328"/>
      <c r="M104" s="328"/>
      <c r="N104" s="328"/>
      <c r="O104" s="328"/>
      <c r="P104" s="328"/>
      <c r="Q104" s="328"/>
      <c r="R104" s="328"/>
      <c r="S104" s="328"/>
      <c r="T104" s="328"/>
      <c r="U104" s="328"/>
      <c r="V104" s="328"/>
      <c r="W104" s="328"/>
    </row>
    <row r="105" spans="1:23" ht="18.75" customHeight="1">
      <c r="A105" s="108" t="s">
        <v>471</v>
      </c>
      <c r="B105" s="65" t="s">
        <v>471</v>
      </c>
      <c r="C105" s="328" t="s">
        <v>328</v>
      </c>
      <c r="D105" s="328"/>
      <c r="E105" s="328"/>
      <c r="F105" s="328"/>
      <c r="G105" s="328"/>
      <c r="H105" s="328"/>
      <c r="I105" s="328"/>
      <c r="J105" s="328"/>
      <c r="K105" s="328"/>
      <c r="L105" s="328"/>
      <c r="M105" s="328"/>
      <c r="N105" s="328"/>
      <c r="O105" s="328"/>
      <c r="P105" s="328"/>
      <c r="Q105" s="328"/>
      <c r="R105" s="328"/>
      <c r="S105" s="328"/>
      <c r="T105" s="328"/>
      <c r="U105" s="328"/>
      <c r="V105" s="328"/>
      <c r="W105" s="328"/>
    </row>
    <row r="106" spans="1:23" ht="36.75" customHeight="1">
      <c r="A106" s="108" t="s">
        <v>471</v>
      </c>
      <c r="B106" s="65" t="s">
        <v>471</v>
      </c>
      <c r="C106" s="328" t="s">
        <v>520</v>
      </c>
      <c r="D106" s="328"/>
      <c r="E106" s="328"/>
      <c r="F106" s="328"/>
      <c r="G106" s="328"/>
      <c r="H106" s="328"/>
      <c r="I106" s="328"/>
      <c r="J106" s="328"/>
      <c r="K106" s="328"/>
      <c r="L106" s="328"/>
      <c r="M106" s="328"/>
      <c r="N106" s="328"/>
      <c r="O106" s="328"/>
      <c r="P106" s="328"/>
      <c r="Q106" s="328"/>
      <c r="R106" s="328"/>
      <c r="S106" s="328"/>
      <c r="T106" s="328"/>
      <c r="U106" s="328"/>
      <c r="V106" s="328"/>
      <c r="W106" s="328"/>
    </row>
    <row r="107" spans="1:23" ht="18.75" customHeight="1">
      <c r="A107" s="108" t="s">
        <v>471</v>
      </c>
      <c r="B107" s="65" t="s">
        <v>471</v>
      </c>
      <c r="C107" s="328" t="s">
        <v>329</v>
      </c>
      <c r="D107" s="328"/>
      <c r="E107" s="328"/>
      <c r="F107" s="328"/>
      <c r="G107" s="328"/>
      <c r="H107" s="328"/>
      <c r="I107" s="328"/>
      <c r="J107" s="328"/>
      <c r="K107" s="328"/>
      <c r="L107" s="328"/>
      <c r="M107" s="328"/>
      <c r="N107" s="328"/>
      <c r="O107" s="328"/>
      <c r="P107" s="328"/>
      <c r="Q107" s="328"/>
      <c r="R107" s="328"/>
      <c r="S107" s="328"/>
      <c r="T107" s="328"/>
      <c r="U107" s="328"/>
      <c r="V107" s="328"/>
      <c r="W107" s="328"/>
    </row>
    <row r="108" spans="1:23" ht="18.75" customHeight="1">
      <c r="A108" s="108" t="s">
        <v>471</v>
      </c>
      <c r="B108" s="65" t="s">
        <v>471</v>
      </c>
      <c r="C108" s="328" t="s">
        <v>330</v>
      </c>
      <c r="D108" s="328"/>
      <c r="E108" s="328"/>
      <c r="F108" s="328"/>
      <c r="G108" s="328"/>
      <c r="H108" s="328"/>
      <c r="I108" s="328"/>
      <c r="J108" s="328"/>
      <c r="K108" s="328"/>
      <c r="L108" s="328"/>
      <c r="M108" s="328"/>
      <c r="N108" s="328"/>
      <c r="O108" s="328"/>
      <c r="P108" s="328"/>
      <c r="Q108" s="328"/>
      <c r="R108" s="328"/>
      <c r="S108" s="328"/>
      <c r="T108" s="328"/>
      <c r="U108" s="328"/>
      <c r="V108" s="328"/>
      <c r="W108" s="328"/>
    </row>
    <row r="109" spans="1:23" ht="18.75" customHeight="1">
      <c r="A109" s="108" t="s">
        <v>471</v>
      </c>
      <c r="B109" s="65" t="s">
        <v>471</v>
      </c>
      <c r="C109" s="328" t="s">
        <v>331</v>
      </c>
      <c r="D109" s="328"/>
      <c r="E109" s="328"/>
      <c r="F109" s="328"/>
      <c r="G109" s="328"/>
      <c r="H109" s="328"/>
      <c r="I109" s="328"/>
      <c r="J109" s="328"/>
      <c r="K109" s="328"/>
      <c r="L109" s="328"/>
      <c r="M109" s="328"/>
      <c r="N109" s="328"/>
      <c r="O109" s="328"/>
      <c r="P109" s="328"/>
      <c r="Q109" s="328"/>
      <c r="R109" s="328"/>
      <c r="S109" s="328"/>
      <c r="T109" s="328"/>
      <c r="U109" s="328"/>
      <c r="V109" s="328"/>
      <c r="W109" s="328"/>
    </row>
    <row r="110" spans="1:23" ht="18.75" customHeight="1">
      <c r="A110" s="108" t="s">
        <v>471</v>
      </c>
      <c r="B110" s="65" t="s">
        <v>471</v>
      </c>
      <c r="C110" s="328" t="s">
        <v>332</v>
      </c>
      <c r="D110" s="328"/>
      <c r="E110" s="328"/>
      <c r="F110" s="328"/>
      <c r="G110" s="328"/>
      <c r="H110" s="328"/>
      <c r="I110" s="328"/>
      <c r="J110" s="328"/>
      <c r="K110" s="328"/>
      <c r="L110" s="328"/>
      <c r="M110" s="328"/>
      <c r="N110" s="328"/>
      <c r="O110" s="328"/>
      <c r="P110" s="328"/>
      <c r="Q110" s="328"/>
      <c r="R110" s="328"/>
      <c r="S110" s="328"/>
      <c r="T110" s="328"/>
      <c r="U110" s="328"/>
      <c r="V110" s="328"/>
      <c r="W110" s="328"/>
    </row>
    <row r="111" spans="1:23" ht="38.25" customHeight="1">
      <c r="A111" s="108" t="s">
        <v>471</v>
      </c>
      <c r="B111" s="65" t="s">
        <v>471</v>
      </c>
      <c r="C111" s="328" t="s">
        <v>333</v>
      </c>
      <c r="D111" s="328"/>
      <c r="E111" s="328"/>
      <c r="F111" s="328"/>
      <c r="G111" s="328"/>
      <c r="H111" s="328"/>
      <c r="I111" s="328"/>
      <c r="J111" s="328"/>
      <c r="K111" s="328"/>
      <c r="L111" s="328"/>
      <c r="M111" s="328"/>
      <c r="N111" s="328"/>
      <c r="O111" s="328"/>
      <c r="P111" s="328"/>
      <c r="Q111" s="328"/>
      <c r="R111" s="328"/>
      <c r="S111" s="328"/>
      <c r="T111" s="328"/>
      <c r="U111" s="328"/>
      <c r="V111" s="328"/>
      <c r="W111" s="328"/>
    </row>
    <row r="112" spans="1:23" ht="18.75" customHeight="1">
      <c r="A112" s="108" t="s">
        <v>471</v>
      </c>
      <c r="B112" s="65" t="s">
        <v>471</v>
      </c>
      <c r="C112" s="328" t="s">
        <v>334</v>
      </c>
      <c r="D112" s="328"/>
      <c r="E112" s="328"/>
      <c r="F112" s="328"/>
      <c r="G112" s="328"/>
      <c r="H112" s="328"/>
      <c r="I112" s="328"/>
      <c r="J112" s="328"/>
      <c r="K112" s="328"/>
      <c r="L112" s="328"/>
      <c r="M112" s="328"/>
      <c r="N112" s="328"/>
      <c r="O112" s="328"/>
      <c r="P112" s="328"/>
      <c r="Q112" s="328"/>
      <c r="R112" s="328"/>
      <c r="S112" s="328"/>
      <c r="T112" s="328"/>
      <c r="U112" s="328"/>
      <c r="V112" s="328"/>
      <c r="W112" s="328"/>
    </row>
    <row r="113" spans="1:23" ht="56.25" customHeight="1">
      <c r="A113" s="108" t="s">
        <v>471</v>
      </c>
      <c r="B113" s="65" t="s">
        <v>471</v>
      </c>
      <c r="C113" s="328" t="s">
        <v>335</v>
      </c>
      <c r="D113" s="328"/>
      <c r="E113" s="328"/>
      <c r="F113" s="328"/>
      <c r="G113" s="328"/>
      <c r="H113" s="328"/>
      <c r="I113" s="328"/>
      <c r="J113" s="328"/>
      <c r="K113" s="328"/>
      <c r="L113" s="328"/>
      <c r="M113" s="328"/>
      <c r="N113" s="328"/>
      <c r="O113" s="328"/>
      <c r="P113" s="328"/>
      <c r="Q113" s="328"/>
      <c r="R113" s="328"/>
      <c r="S113" s="328"/>
      <c r="T113" s="328"/>
      <c r="U113" s="328"/>
      <c r="V113" s="328"/>
      <c r="W113" s="328"/>
    </row>
    <row r="114" spans="1:23" ht="18.75" customHeight="1">
      <c r="A114" s="108" t="s">
        <v>471</v>
      </c>
      <c r="B114" s="65" t="s">
        <v>471</v>
      </c>
      <c r="C114" s="328" t="s">
        <v>336</v>
      </c>
      <c r="D114" s="328"/>
      <c r="E114" s="328"/>
      <c r="F114" s="328"/>
      <c r="G114" s="328"/>
      <c r="H114" s="328"/>
      <c r="I114" s="328"/>
      <c r="J114" s="328"/>
      <c r="K114" s="328"/>
      <c r="L114" s="328"/>
      <c r="M114" s="328"/>
      <c r="N114" s="328"/>
      <c r="O114" s="328"/>
      <c r="P114" s="328"/>
      <c r="Q114" s="328"/>
      <c r="R114" s="328"/>
      <c r="S114" s="328"/>
      <c r="T114" s="328"/>
      <c r="U114" s="328"/>
      <c r="V114" s="328"/>
      <c r="W114" s="328"/>
    </row>
    <row r="115" spans="1:23" ht="37.5" customHeight="1">
      <c r="A115" s="108" t="s">
        <v>471</v>
      </c>
      <c r="B115" s="65" t="s">
        <v>471</v>
      </c>
      <c r="C115" s="328" t="s">
        <v>550</v>
      </c>
      <c r="D115" s="328"/>
      <c r="E115" s="328"/>
      <c r="F115" s="328"/>
      <c r="G115" s="328"/>
      <c r="H115" s="328"/>
      <c r="I115" s="328"/>
      <c r="J115" s="328"/>
      <c r="K115" s="328"/>
      <c r="L115" s="328"/>
      <c r="M115" s="328"/>
      <c r="N115" s="328"/>
      <c r="O115" s="328"/>
      <c r="P115" s="328"/>
      <c r="Q115" s="328"/>
      <c r="R115" s="328"/>
      <c r="S115" s="328"/>
      <c r="T115" s="328"/>
      <c r="U115" s="328"/>
      <c r="V115" s="328"/>
      <c r="W115" s="328"/>
    </row>
    <row r="116" spans="1:23" ht="37.5" customHeight="1">
      <c r="A116" s="108" t="s">
        <v>471</v>
      </c>
      <c r="B116" s="65" t="s">
        <v>471</v>
      </c>
      <c r="C116" s="328" t="s">
        <v>516</v>
      </c>
      <c r="D116" s="328"/>
      <c r="E116" s="328"/>
      <c r="F116" s="328"/>
      <c r="G116" s="328"/>
      <c r="H116" s="328"/>
      <c r="I116" s="328"/>
      <c r="J116" s="328"/>
      <c r="K116" s="328"/>
      <c r="L116" s="328"/>
      <c r="M116" s="328"/>
      <c r="N116" s="328"/>
      <c r="O116" s="328"/>
      <c r="P116" s="328"/>
      <c r="Q116" s="328"/>
      <c r="R116" s="328"/>
      <c r="S116" s="328"/>
      <c r="T116" s="328"/>
      <c r="U116" s="328"/>
      <c r="V116" s="328"/>
      <c r="W116" s="328"/>
    </row>
    <row r="118" spans="1:23" ht="18.75" customHeight="1">
      <c r="M118" s="61" t="s">
        <v>187</v>
      </c>
      <c r="P118" s="61" t="str">
        <f>IF(名称="","",名称)</f>
        <v/>
      </c>
    </row>
    <row r="119" spans="1:23" ht="18.75" customHeight="1">
      <c r="A119" s="61" t="s">
        <v>338</v>
      </c>
    </row>
    <row r="120" spans="1:23" s="109" customFormat="1" ht="18.75" customHeight="1">
      <c r="A120" s="120" t="s">
        <v>589</v>
      </c>
      <c r="B120" s="120" t="s">
        <v>545</v>
      </c>
    </row>
    <row r="121" spans="1:23" ht="18.75" customHeight="1">
      <c r="A121" s="108" t="s">
        <v>546</v>
      </c>
      <c r="B121" s="65" t="s">
        <v>471</v>
      </c>
      <c r="C121" s="328" t="s">
        <v>339</v>
      </c>
      <c r="D121" s="328"/>
      <c r="E121" s="328"/>
      <c r="F121" s="328"/>
      <c r="G121" s="328"/>
      <c r="H121" s="328"/>
      <c r="I121" s="328"/>
      <c r="J121" s="328"/>
      <c r="K121" s="328"/>
      <c r="L121" s="328"/>
      <c r="M121" s="328"/>
      <c r="N121" s="328"/>
      <c r="O121" s="328"/>
      <c r="P121" s="328"/>
      <c r="Q121" s="328"/>
      <c r="R121" s="328"/>
      <c r="S121" s="328"/>
      <c r="T121" s="328"/>
      <c r="U121" s="328"/>
      <c r="V121" s="328"/>
      <c r="W121" s="328"/>
    </row>
    <row r="122" spans="1:23" ht="55.5" customHeight="1">
      <c r="B122" s="62"/>
      <c r="C122" s="328" t="s">
        <v>340</v>
      </c>
      <c r="D122" s="328"/>
      <c r="E122" s="328"/>
      <c r="F122" s="328"/>
      <c r="G122" s="328"/>
      <c r="H122" s="328"/>
      <c r="I122" s="328"/>
      <c r="J122" s="328"/>
      <c r="K122" s="328"/>
      <c r="L122" s="328"/>
      <c r="M122" s="328"/>
      <c r="N122" s="328"/>
      <c r="O122" s="328"/>
      <c r="P122" s="328"/>
      <c r="Q122" s="328"/>
      <c r="R122" s="328"/>
      <c r="S122" s="328"/>
      <c r="T122" s="328"/>
      <c r="U122" s="328"/>
      <c r="V122" s="328"/>
      <c r="W122" s="328"/>
    </row>
    <row r="123" spans="1:23" ht="37.5" customHeight="1">
      <c r="B123" s="62"/>
      <c r="C123" s="328" t="s">
        <v>517</v>
      </c>
      <c r="D123" s="328"/>
      <c r="E123" s="328"/>
      <c r="F123" s="328"/>
      <c r="G123" s="328"/>
      <c r="H123" s="328"/>
      <c r="I123" s="328"/>
      <c r="J123" s="328"/>
      <c r="K123" s="328"/>
      <c r="L123" s="328"/>
      <c r="M123" s="328"/>
      <c r="N123" s="328"/>
      <c r="O123" s="328"/>
      <c r="P123" s="328"/>
      <c r="Q123" s="328"/>
      <c r="R123" s="328"/>
      <c r="S123" s="328"/>
      <c r="T123" s="328"/>
      <c r="U123" s="328"/>
      <c r="V123" s="328"/>
      <c r="W123" s="328"/>
    </row>
    <row r="124" spans="1:23" s="107" customFormat="1" ht="14.25">
      <c r="B124" s="106"/>
      <c r="C124" s="110" t="s">
        <v>526</v>
      </c>
      <c r="D124" s="105"/>
      <c r="E124" s="105"/>
      <c r="F124" s="105"/>
      <c r="G124" s="105"/>
      <c r="H124" s="105"/>
      <c r="I124" s="105"/>
      <c r="J124" s="105"/>
      <c r="K124" s="105"/>
      <c r="L124" s="105"/>
      <c r="M124" s="105"/>
      <c r="N124" s="105"/>
      <c r="O124" s="105"/>
      <c r="P124" s="105"/>
      <c r="Q124" s="105"/>
      <c r="R124" s="105"/>
      <c r="S124" s="105"/>
      <c r="T124" s="105"/>
      <c r="U124" s="105"/>
      <c r="V124" s="105"/>
      <c r="W124" s="105"/>
    </row>
    <row r="125" spans="1:23" ht="36" customHeight="1">
      <c r="B125" s="62"/>
      <c r="C125" s="331"/>
      <c r="D125" s="332"/>
      <c r="E125" s="332"/>
      <c r="F125" s="332"/>
      <c r="G125" s="332"/>
      <c r="H125" s="332"/>
      <c r="I125" s="332"/>
      <c r="J125" s="332"/>
      <c r="K125" s="332"/>
      <c r="L125" s="332"/>
      <c r="M125" s="332"/>
      <c r="N125" s="332"/>
      <c r="O125" s="332"/>
      <c r="P125" s="332"/>
      <c r="Q125" s="332"/>
      <c r="R125" s="332"/>
      <c r="S125" s="332"/>
      <c r="T125" s="332"/>
      <c r="U125" s="332"/>
      <c r="V125" s="332"/>
      <c r="W125" s="333"/>
    </row>
    <row r="126" spans="1:23" ht="18.75" customHeight="1">
      <c r="A126" s="108" t="s">
        <v>471</v>
      </c>
      <c r="B126" s="65" t="s">
        <v>471</v>
      </c>
      <c r="C126" s="328" t="s">
        <v>342</v>
      </c>
      <c r="D126" s="328"/>
      <c r="E126" s="328"/>
      <c r="F126" s="328"/>
      <c r="G126" s="328"/>
      <c r="H126" s="328"/>
      <c r="I126" s="328"/>
      <c r="J126" s="328"/>
      <c r="K126" s="328"/>
      <c r="L126" s="328"/>
      <c r="M126" s="328"/>
      <c r="N126" s="328"/>
      <c r="O126" s="328"/>
      <c r="P126" s="328"/>
      <c r="Q126" s="328"/>
      <c r="R126" s="328"/>
      <c r="S126" s="328"/>
      <c r="T126" s="328"/>
      <c r="U126" s="328"/>
      <c r="V126" s="328"/>
      <c r="W126" s="328"/>
    </row>
    <row r="127" spans="1:23" ht="18.75" customHeight="1">
      <c r="A127" s="108" t="s">
        <v>471</v>
      </c>
      <c r="B127" s="65" t="s">
        <v>471</v>
      </c>
      <c r="C127" s="328" t="s">
        <v>343</v>
      </c>
      <c r="D127" s="328"/>
      <c r="E127" s="328"/>
      <c r="F127" s="328"/>
      <c r="G127" s="328"/>
      <c r="H127" s="328"/>
      <c r="I127" s="328"/>
      <c r="J127" s="328"/>
      <c r="K127" s="328"/>
      <c r="L127" s="328"/>
      <c r="M127" s="328"/>
      <c r="N127" s="328"/>
      <c r="O127" s="328"/>
      <c r="P127" s="328"/>
      <c r="Q127" s="328"/>
      <c r="R127" s="328"/>
      <c r="S127" s="328"/>
      <c r="T127" s="328"/>
      <c r="U127" s="328"/>
      <c r="V127" s="328"/>
      <c r="W127" s="328"/>
    </row>
    <row r="128" spans="1:23" s="210" customFormat="1" ht="18.75" customHeight="1">
      <c r="A128" s="203" t="s">
        <v>471</v>
      </c>
      <c r="B128" s="203" t="s">
        <v>471</v>
      </c>
      <c r="C128" s="330" t="s">
        <v>625</v>
      </c>
      <c r="D128" s="330"/>
      <c r="E128" s="330"/>
      <c r="F128" s="330"/>
      <c r="G128" s="330"/>
      <c r="H128" s="330"/>
      <c r="I128" s="330"/>
      <c r="J128" s="330"/>
      <c r="K128" s="330"/>
      <c r="L128" s="330"/>
      <c r="M128" s="330"/>
      <c r="N128" s="330"/>
      <c r="O128" s="330"/>
      <c r="P128" s="330"/>
      <c r="Q128" s="330"/>
      <c r="R128" s="330"/>
      <c r="S128" s="330"/>
      <c r="T128" s="330"/>
      <c r="U128" s="330"/>
      <c r="V128" s="330"/>
      <c r="W128" s="330"/>
    </row>
    <row r="129" spans="1:23" ht="18.75" customHeight="1">
      <c r="A129" s="108" t="s">
        <v>471</v>
      </c>
      <c r="B129" s="65" t="s">
        <v>471</v>
      </c>
      <c r="C129" s="328" t="s">
        <v>344</v>
      </c>
      <c r="D129" s="328"/>
      <c r="E129" s="328"/>
      <c r="F129" s="328"/>
      <c r="G129" s="328"/>
      <c r="H129" s="328"/>
      <c r="I129" s="328"/>
      <c r="J129" s="328"/>
      <c r="K129" s="328"/>
      <c r="L129" s="328"/>
      <c r="M129" s="328"/>
      <c r="N129" s="328"/>
      <c r="O129" s="328"/>
      <c r="P129" s="328"/>
      <c r="Q129" s="328"/>
      <c r="R129" s="328"/>
      <c r="S129" s="328"/>
      <c r="T129" s="328"/>
      <c r="U129" s="328"/>
      <c r="V129" s="328"/>
      <c r="W129" s="328"/>
    </row>
    <row r="130" spans="1:23" ht="54" customHeight="1">
      <c r="B130" s="62"/>
      <c r="C130" s="328" t="s">
        <v>598</v>
      </c>
      <c r="D130" s="328"/>
      <c r="E130" s="328"/>
      <c r="F130" s="328"/>
      <c r="G130" s="328"/>
      <c r="H130" s="328"/>
      <c r="I130" s="328"/>
      <c r="J130" s="328"/>
      <c r="K130" s="328"/>
      <c r="L130" s="328"/>
      <c r="M130" s="328"/>
      <c r="N130" s="328"/>
      <c r="O130" s="328"/>
      <c r="P130" s="328"/>
      <c r="Q130" s="328"/>
      <c r="R130" s="328"/>
      <c r="S130" s="328"/>
      <c r="T130" s="328"/>
      <c r="U130" s="328"/>
      <c r="V130" s="328"/>
      <c r="W130" s="328"/>
    </row>
    <row r="131" spans="1:23" ht="18.75" customHeight="1">
      <c r="B131" s="62"/>
      <c r="C131" s="328" t="s">
        <v>597</v>
      </c>
      <c r="D131" s="328"/>
      <c r="E131" s="328"/>
      <c r="F131" s="328"/>
      <c r="G131" s="328"/>
      <c r="H131" s="328"/>
      <c r="I131" s="328"/>
      <c r="J131" s="328"/>
      <c r="K131" s="328"/>
      <c r="L131" s="328"/>
      <c r="M131" s="328"/>
      <c r="N131" s="328"/>
      <c r="O131" s="328"/>
      <c r="P131" s="328"/>
      <c r="Q131" s="328"/>
      <c r="R131" s="328"/>
      <c r="S131" s="328"/>
      <c r="T131" s="328"/>
      <c r="U131" s="328"/>
      <c r="V131" s="328"/>
      <c r="W131" s="328"/>
    </row>
    <row r="132" spans="1:23" ht="18.75" customHeight="1">
      <c r="A132" s="108" t="s">
        <v>471</v>
      </c>
      <c r="B132" s="65" t="s">
        <v>471</v>
      </c>
      <c r="C132" s="328" t="s">
        <v>594</v>
      </c>
      <c r="D132" s="328"/>
      <c r="E132" s="328"/>
      <c r="F132" s="328"/>
      <c r="G132" s="328"/>
      <c r="H132" s="328"/>
      <c r="I132" s="328"/>
      <c r="J132" s="328"/>
      <c r="K132" s="328"/>
      <c r="L132" s="328"/>
      <c r="M132" s="328"/>
      <c r="N132" s="328"/>
      <c r="O132" s="328"/>
      <c r="P132" s="328"/>
      <c r="Q132" s="328"/>
      <c r="R132" s="328"/>
      <c r="S132" s="328"/>
      <c r="T132" s="328"/>
      <c r="U132" s="328"/>
      <c r="V132" s="328"/>
      <c r="W132" s="328"/>
    </row>
    <row r="133" spans="1:23" ht="37.5" customHeight="1">
      <c r="A133" s="108" t="s">
        <v>471</v>
      </c>
      <c r="B133" s="65" t="s">
        <v>471</v>
      </c>
      <c r="C133" s="328" t="s">
        <v>595</v>
      </c>
      <c r="D133" s="328"/>
      <c r="E133" s="328"/>
      <c r="F133" s="328"/>
      <c r="G133" s="328"/>
      <c r="H133" s="328"/>
      <c r="I133" s="328"/>
      <c r="J133" s="328"/>
      <c r="K133" s="328"/>
      <c r="L133" s="328"/>
      <c r="M133" s="328"/>
      <c r="N133" s="328"/>
      <c r="O133" s="328"/>
      <c r="P133" s="328"/>
      <c r="Q133" s="328"/>
      <c r="R133" s="328"/>
      <c r="S133" s="328"/>
      <c r="T133" s="328"/>
      <c r="U133" s="328"/>
      <c r="V133" s="328"/>
      <c r="W133" s="328"/>
    </row>
    <row r="134" spans="1:23" s="210" customFormat="1" ht="36" customHeight="1">
      <c r="A134" s="203" t="s">
        <v>471</v>
      </c>
      <c r="B134" s="203" t="s">
        <v>471</v>
      </c>
      <c r="C134" s="330" t="s">
        <v>626</v>
      </c>
      <c r="D134" s="330"/>
      <c r="E134" s="330"/>
      <c r="F134" s="330"/>
      <c r="G134" s="330"/>
      <c r="H134" s="330"/>
      <c r="I134" s="330"/>
      <c r="J134" s="330"/>
      <c r="K134" s="330"/>
      <c r="L134" s="330"/>
      <c r="M134" s="330"/>
      <c r="N134" s="330"/>
      <c r="O134" s="330"/>
      <c r="P134" s="330"/>
      <c r="Q134" s="330"/>
      <c r="R134" s="330"/>
      <c r="S134" s="330"/>
      <c r="T134" s="330"/>
      <c r="U134" s="330"/>
      <c r="V134" s="330"/>
      <c r="W134" s="330"/>
    </row>
    <row r="135" spans="1:23" s="107" customFormat="1" ht="36" customHeight="1">
      <c r="A135" s="108" t="s">
        <v>471</v>
      </c>
      <c r="B135" s="106" t="s">
        <v>471</v>
      </c>
      <c r="C135" s="328" t="s">
        <v>596</v>
      </c>
      <c r="D135" s="328"/>
      <c r="E135" s="328"/>
      <c r="F135" s="328"/>
      <c r="G135" s="328"/>
      <c r="H135" s="328"/>
      <c r="I135" s="328"/>
      <c r="J135" s="328"/>
      <c r="K135" s="328"/>
      <c r="L135" s="328"/>
      <c r="M135" s="328"/>
      <c r="N135" s="328"/>
      <c r="O135" s="328"/>
      <c r="P135" s="328"/>
      <c r="Q135" s="328"/>
      <c r="R135" s="328"/>
      <c r="S135" s="328"/>
      <c r="T135" s="328"/>
      <c r="U135" s="328"/>
      <c r="V135" s="328"/>
      <c r="W135" s="328"/>
    </row>
    <row r="136" spans="1:23" s="107" customFormat="1" ht="18.75" customHeight="1">
      <c r="A136" s="108" t="s">
        <v>471</v>
      </c>
      <c r="B136" s="106" t="s">
        <v>471</v>
      </c>
      <c r="C136" s="328" t="s">
        <v>521</v>
      </c>
      <c r="D136" s="328"/>
      <c r="E136" s="328"/>
      <c r="F136" s="328"/>
      <c r="G136" s="328"/>
      <c r="H136" s="328"/>
      <c r="I136" s="328"/>
      <c r="J136" s="328"/>
      <c r="K136" s="328"/>
      <c r="L136" s="328"/>
      <c r="M136" s="328"/>
      <c r="N136" s="328"/>
      <c r="O136" s="328"/>
      <c r="P136" s="328"/>
      <c r="Q136" s="328"/>
      <c r="R136" s="328"/>
      <c r="S136" s="328"/>
      <c r="T136" s="328"/>
      <c r="U136" s="328"/>
      <c r="V136" s="328"/>
      <c r="W136" s="328"/>
    </row>
    <row r="138" spans="1:23" ht="18.75" customHeight="1">
      <c r="M138" s="61" t="s">
        <v>187</v>
      </c>
      <c r="P138" s="61" t="str">
        <f>IF(名称="","",名称)</f>
        <v/>
      </c>
    </row>
    <row r="139" spans="1:23" ht="18.75" customHeight="1">
      <c r="A139" s="61" t="s">
        <v>346</v>
      </c>
    </row>
    <row r="140" spans="1:23" s="109" customFormat="1" ht="18.75" customHeight="1">
      <c r="A140" s="120" t="s">
        <v>589</v>
      </c>
      <c r="B140" s="120" t="s">
        <v>545</v>
      </c>
    </row>
    <row r="141" spans="1:23" ht="18.75" customHeight="1">
      <c r="B141" s="61" t="s">
        <v>347</v>
      </c>
    </row>
    <row r="142" spans="1:23" ht="38.25" customHeight="1">
      <c r="A142" s="108" t="s">
        <v>471</v>
      </c>
      <c r="B142" s="65" t="s">
        <v>471</v>
      </c>
      <c r="C142" s="328" t="s">
        <v>591</v>
      </c>
      <c r="D142" s="328"/>
      <c r="E142" s="328"/>
      <c r="F142" s="328"/>
      <c r="G142" s="328"/>
      <c r="H142" s="328"/>
      <c r="I142" s="328"/>
      <c r="J142" s="328"/>
      <c r="K142" s="328"/>
      <c r="L142" s="328"/>
      <c r="M142" s="328"/>
      <c r="N142" s="328"/>
      <c r="O142" s="328"/>
      <c r="P142" s="328"/>
      <c r="Q142" s="328"/>
      <c r="R142" s="328"/>
      <c r="S142" s="328"/>
      <c r="T142" s="328"/>
      <c r="U142" s="328"/>
      <c r="V142" s="328"/>
      <c r="W142" s="328"/>
    </row>
    <row r="143" spans="1:23" ht="18.75" customHeight="1">
      <c r="B143" s="328" t="s">
        <v>348</v>
      </c>
      <c r="C143" s="328"/>
      <c r="D143" s="328"/>
      <c r="E143" s="328"/>
      <c r="F143" s="328"/>
      <c r="G143" s="328"/>
      <c r="H143" s="328"/>
      <c r="I143" s="328"/>
      <c r="J143" s="328"/>
      <c r="K143" s="328"/>
      <c r="L143" s="328"/>
      <c r="M143" s="328"/>
      <c r="N143" s="328"/>
      <c r="O143" s="328"/>
      <c r="P143" s="328"/>
      <c r="Q143" s="328"/>
      <c r="R143" s="328"/>
      <c r="S143" s="328"/>
      <c r="T143" s="328"/>
      <c r="U143" s="328"/>
      <c r="V143" s="328"/>
      <c r="W143" s="328"/>
    </row>
    <row r="144" spans="1:23" ht="18.75" customHeight="1">
      <c r="A144" s="108" t="s">
        <v>471</v>
      </c>
      <c r="B144" s="65" t="s">
        <v>471</v>
      </c>
      <c r="C144" s="328" t="s">
        <v>518</v>
      </c>
      <c r="D144" s="328"/>
      <c r="E144" s="328"/>
      <c r="F144" s="328"/>
      <c r="G144" s="328"/>
      <c r="H144" s="328"/>
      <c r="I144" s="328"/>
      <c r="J144" s="328"/>
      <c r="K144" s="328"/>
      <c r="L144" s="328"/>
      <c r="M144" s="328"/>
      <c r="N144" s="328"/>
      <c r="O144" s="328"/>
      <c r="P144" s="328"/>
      <c r="Q144" s="328"/>
      <c r="R144" s="328"/>
      <c r="S144" s="328"/>
      <c r="T144" s="328"/>
      <c r="U144" s="328"/>
      <c r="V144" s="328"/>
      <c r="W144" s="328"/>
    </row>
    <row r="145" spans="1:23" ht="37.5" customHeight="1">
      <c r="A145" s="108" t="s">
        <v>471</v>
      </c>
      <c r="B145" s="65" t="s">
        <v>471</v>
      </c>
      <c r="C145" s="328" t="s">
        <v>523</v>
      </c>
      <c r="D145" s="328"/>
      <c r="E145" s="328"/>
      <c r="F145" s="328"/>
      <c r="G145" s="328"/>
      <c r="H145" s="328"/>
      <c r="I145" s="328"/>
      <c r="J145" s="328"/>
      <c r="K145" s="328"/>
      <c r="L145" s="328"/>
      <c r="M145" s="328"/>
      <c r="N145" s="328"/>
      <c r="O145" s="328"/>
      <c r="P145" s="328"/>
      <c r="Q145" s="328"/>
      <c r="R145" s="328"/>
      <c r="S145" s="328"/>
      <c r="T145" s="328"/>
      <c r="U145" s="328"/>
      <c r="V145" s="328"/>
      <c r="W145" s="328"/>
    </row>
    <row r="146" spans="1:23" ht="37.5" customHeight="1">
      <c r="A146" s="108" t="s">
        <v>471</v>
      </c>
      <c r="B146" s="65" t="s">
        <v>471</v>
      </c>
      <c r="C146" s="328" t="s">
        <v>349</v>
      </c>
      <c r="D146" s="328"/>
      <c r="E146" s="328"/>
      <c r="F146" s="328"/>
      <c r="G146" s="328"/>
      <c r="H146" s="328"/>
      <c r="I146" s="328"/>
      <c r="J146" s="328"/>
      <c r="K146" s="328"/>
      <c r="L146" s="328"/>
      <c r="M146" s="328"/>
      <c r="N146" s="328"/>
      <c r="O146" s="328"/>
      <c r="P146" s="328"/>
      <c r="Q146" s="328"/>
      <c r="R146" s="328"/>
      <c r="S146" s="328"/>
      <c r="T146" s="328"/>
      <c r="U146" s="328"/>
      <c r="V146" s="328"/>
      <c r="W146" s="328"/>
    </row>
    <row r="147" spans="1:23" ht="18.75" customHeight="1">
      <c r="A147" s="108" t="s">
        <v>471</v>
      </c>
      <c r="B147" s="65" t="s">
        <v>471</v>
      </c>
      <c r="C147" s="328" t="s">
        <v>350</v>
      </c>
      <c r="D147" s="328"/>
      <c r="E147" s="328"/>
      <c r="F147" s="328"/>
      <c r="G147" s="328"/>
      <c r="H147" s="328"/>
      <c r="I147" s="328"/>
      <c r="J147" s="328"/>
      <c r="K147" s="328"/>
      <c r="L147" s="328"/>
      <c r="M147" s="328"/>
      <c r="N147" s="328"/>
      <c r="O147" s="328"/>
      <c r="P147" s="328"/>
      <c r="Q147" s="328"/>
      <c r="R147" s="328"/>
      <c r="S147" s="328"/>
      <c r="T147" s="328"/>
      <c r="U147" s="328"/>
      <c r="V147" s="328"/>
      <c r="W147" s="328"/>
    </row>
    <row r="148" spans="1:23" ht="18.75" customHeight="1">
      <c r="A148" s="108" t="s">
        <v>471</v>
      </c>
      <c r="B148" s="65" t="s">
        <v>471</v>
      </c>
      <c r="C148" s="328" t="s">
        <v>351</v>
      </c>
      <c r="D148" s="328"/>
      <c r="E148" s="328"/>
      <c r="F148" s="328"/>
      <c r="G148" s="328"/>
      <c r="H148" s="328"/>
      <c r="I148" s="328"/>
      <c r="J148" s="328"/>
      <c r="K148" s="328"/>
      <c r="L148" s="328"/>
      <c r="M148" s="328"/>
      <c r="N148" s="328"/>
      <c r="O148" s="328"/>
      <c r="P148" s="328"/>
      <c r="Q148" s="328"/>
      <c r="R148" s="328"/>
      <c r="S148" s="328"/>
      <c r="T148" s="328"/>
      <c r="U148" s="328"/>
      <c r="V148" s="328"/>
      <c r="W148" s="328"/>
    </row>
    <row r="149" spans="1:23" ht="36.75" customHeight="1">
      <c r="A149" s="108" t="s">
        <v>471</v>
      </c>
      <c r="B149" s="65" t="s">
        <v>471</v>
      </c>
      <c r="C149" s="328" t="s">
        <v>599</v>
      </c>
      <c r="D149" s="328"/>
      <c r="E149" s="328"/>
      <c r="F149" s="328"/>
      <c r="G149" s="328"/>
      <c r="H149" s="328"/>
      <c r="I149" s="328"/>
      <c r="J149" s="328"/>
      <c r="K149" s="328"/>
      <c r="L149" s="328"/>
      <c r="M149" s="328"/>
      <c r="N149" s="328"/>
      <c r="O149" s="328"/>
      <c r="P149" s="328"/>
      <c r="Q149" s="328"/>
      <c r="R149" s="328"/>
      <c r="S149" s="328"/>
      <c r="T149" s="328"/>
      <c r="U149" s="328"/>
      <c r="V149" s="328"/>
      <c r="W149" s="328"/>
    </row>
    <row r="150" spans="1:23" ht="18.75" customHeight="1">
      <c r="A150" s="108" t="s">
        <v>546</v>
      </c>
      <c r="B150" s="65" t="s">
        <v>471</v>
      </c>
      <c r="C150" s="328" t="s">
        <v>522</v>
      </c>
      <c r="D150" s="328"/>
      <c r="E150" s="328"/>
      <c r="F150" s="328"/>
      <c r="G150" s="328"/>
      <c r="H150" s="328"/>
      <c r="I150" s="328"/>
      <c r="J150" s="328"/>
      <c r="K150" s="328"/>
      <c r="L150" s="328"/>
      <c r="M150" s="328"/>
      <c r="N150" s="328"/>
      <c r="O150" s="328"/>
      <c r="P150" s="328"/>
      <c r="Q150" s="328"/>
      <c r="R150" s="328"/>
      <c r="S150" s="328"/>
      <c r="T150" s="328"/>
      <c r="U150" s="328"/>
      <c r="V150" s="328"/>
      <c r="W150" s="328"/>
    </row>
    <row r="152" spans="1:23" ht="18.75" customHeight="1">
      <c r="M152" s="61" t="s">
        <v>187</v>
      </c>
      <c r="P152" s="61" t="str">
        <f>IF(名称="","",名称)</f>
        <v/>
      </c>
    </row>
    <row r="153" spans="1:23" ht="18.75" customHeight="1">
      <c r="A153" s="61" t="s">
        <v>352</v>
      </c>
    </row>
    <row r="154" spans="1:23" s="109" customFormat="1" ht="18.75" customHeight="1">
      <c r="A154" s="120" t="s">
        <v>589</v>
      </c>
      <c r="B154" s="120" t="s">
        <v>545</v>
      </c>
    </row>
    <row r="155" spans="1:23" ht="18.75" customHeight="1">
      <c r="B155" s="61" t="s">
        <v>524</v>
      </c>
    </row>
    <row r="156" spans="1:23" ht="38.25" customHeight="1">
      <c r="A156" s="108" t="s">
        <v>546</v>
      </c>
      <c r="B156" s="65" t="s">
        <v>471</v>
      </c>
      <c r="C156" s="328" t="s">
        <v>354</v>
      </c>
      <c r="D156" s="328"/>
      <c r="E156" s="328"/>
      <c r="F156" s="328"/>
      <c r="G156" s="328"/>
      <c r="H156" s="328"/>
      <c r="I156" s="328"/>
      <c r="J156" s="328"/>
      <c r="K156" s="328"/>
      <c r="L156" s="328"/>
      <c r="M156" s="328"/>
      <c r="N156" s="328"/>
      <c r="O156" s="328"/>
      <c r="P156" s="328"/>
      <c r="Q156" s="328"/>
      <c r="R156" s="328"/>
      <c r="S156" s="328"/>
      <c r="T156" s="328"/>
      <c r="U156" s="328"/>
      <c r="V156" s="328"/>
      <c r="W156" s="328"/>
    </row>
    <row r="157" spans="1:23" ht="18.75" customHeight="1">
      <c r="B157" s="61" t="s">
        <v>525</v>
      </c>
    </row>
    <row r="158" spans="1:23" ht="18.75" customHeight="1">
      <c r="A158" s="108" t="s">
        <v>546</v>
      </c>
      <c r="B158" s="65" t="s">
        <v>471</v>
      </c>
      <c r="C158" s="328" t="s">
        <v>356</v>
      </c>
      <c r="D158" s="328"/>
      <c r="E158" s="328"/>
      <c r="F158" s="328"/>
      <c r="G158" s="328"/>
      <c r="H158" s="328"/>
      <c r="I158" s="328"/>
      <c r="J158" s="328"/>
      <c r="K158" s="328"/>
      <c r="L158" s="328"/>
      <c r="M158" s="328"/>
      <c r="N158" s="328"/>
      <c r="O158" s="328"/>
      <c r="P158" s="328"/>
      <c r="Q158" s="328"/>
      <c r="R158" s="328"/>
      <c r="S158" s="328"/>
      <c r="T158" s="328"/>
      <c r="U158" s="328"/>
      <c r="V158" s="328"/>
      <c r="W158" s="328"/>
    </row>
    <row r="159" spans="1:23" ht="36.75" customHeight="1">
      <c r="A159" s="108" t="s">
        <v>546</v>
      </c>
      <c r="B159" s="65" t="s">
        <v>471</v>
      </c>
      <c r="C159" s="328" t="s">
        <v>357</v>
      </c>
      <c r="D159" s="328"/>
      <c r="E159" s="328"/>
      <c r="F159" s="328"/>
      <c r="G159" s="328"/>
      <c r="H159" s="328"/>
      <c r="I159" s="328"/>
      <c r="J159" s="328"/>
      <c r="K159" s="328"/>
      <c r="L159" s="328"/>
      <c r="M159" s="328"/>
      <c r="N159" s="328"/>
      <c r="O159" s="328"/>
      <c r="P159" s="328"/>
      <c r="Q159" s="328"/>
      <c r="R159" s="328"/>
      <c r="S159" s="328"/>
      <c r="T159" s="328"/>
      <c r="U159" s="328"/>
      <c r="V159" s="328"/>
      <c r="W159" s="328"/>
    </row>
    <row r="160" spans="1:23" ht="36.75" customHeight="1">
      <c r="A160" s="108" t="s">
        <v>546</v>
      </c>
      <c r="B160" s="65" t="s">
        <v>471</v>
      </c>
      <c r="C160" s="328" t="s">
        <v>358</v>
      </c>
      <c r="D160" s="328"/>
      <c r="E160" s="328"/>
      <c r="F160" s="328"/>
      <c r="G160" s="328"/>
      <c r="H160" s="328"/>
      <c r="I160" s="328"/>
      <c r="J160" s="328"/>
      <c r="K160" s="328"/>
      <c r="L160" s="328"/>
      <c r="M160" s="328"/>
      <c r="N160" s="328"/>
      <c r="O160" s="328"/>
      <c r="P160" s="328"/>
      <c r="Q160" s="328"/>
      <c r="R160" s="328"/>
      <c r="S160" s="328"/>
      <c r="T160" s="328"/>
      <c r="U160" s="328"/>
      <c r="V160" s="328"/>
      <c r="W160" s="328"/>
    </row>
    <row r="162" spans="1:23" ht="18.75" customHeight="1">
      <c r="M162" s="61" t="s">
        <v>187</v>
      </c>
      <c r="P162" s="61" t="str">
        <f>IF(名称="","",名称)</f>
        <v/>
      </c>
    </row>
    <row r="163" spans="1:23" ht="18.75" customHeight="1">
      <c r="A163" s="61" t="s">
        <v>359</v>
      </c>
    </row>
    <row r="164" spans="1:23" s="109" customFormat="1" ht="18.75" customHeight="1">
      <c r="A164" s="120" t="s">
        <v>589</v>
      </c>
      <c r="B164" s="120" t="s">
        <v>545</v>
      </c>
    </row>
    <row r="165" spans="1:23" ht="39" customHeight="1">
      <c r="A165" s="108" t="s">
        <v>546</v>
      </c>
      <c r="B165" s="65" t="s">
        <v>471</v>
      </c>
      <c r="C165" s="328" t="s">
        <v>600</v>
      </c>
      <c r="D165" s="328"/>
      <c r="E165" s="328"/>
      <c r="F165" s="328"/>
      <c r="G165" s="328"/>
      <c r="H165" s="328"/>
      <c r="I165" s="328"/>
      <c r="J165" s="328"/>
      <c r="K165" s="328"/>
      <c r="L165" s="328"/>
      <c r="M165" s="328"/>
      <c r="N165" s="328"/>
      <c r="O165" s="328"/>
      <c r="P165" s="328"/>
      <c r="Q165" s="328"/>
      <c r="R165" s="328"/>
      <c r="S165" s="328"/>
      <c r="T165" s="328"/>
      <c r="U165" s="328"/>
      <c r="V165" s="328"/>
      <c r="W165" s="328"/>
    </row>
    <row r="166" spans="1:23" ht="59.25" customHeight="1">
      <c r="A166" s="108" t="s">
        <v>546</v>
      </c>
      <c r="B166" s="65" t="s">
        <v>471</v>
      </c>
      <c r="C166" s="328" t="s">
        <v>360</v>
      </c>
      <c r="D166" s="328"/>
      <c r="E166" s="328"/>
      <c r="F166" s="328"/>
      <c r="G166" s="328"/>
      <c r="H166" s="328"/>
      <c r="I166" s="328"/>
      <c r="J166" s="328"/>
      <c r="K166" s="328"/>
      <c r="L166" s="328"/>
      <c r="M166" s="328"/>
      <c r="N166" s="328"/>
      <c r="O166" s="328"/>
      <c r="P166" s="328"/>
      <c r="Q166" s="328"/>
      <c r="R166" s="328"/>
      <c r="S166" s="328"/>
      <c r="T166" s="328"/>
      <c r="U166" s="328"/>
      <c r="V166" s="328"/>
      <c r="W166" s="328"/>
    </row>
    <row r="167" spans="1:23" ht="18.75" customHeight="1">
      <c r="B167" s="61" t="s">
        <v>353</v>
      </c>
    </row>
    <row r="168" spans="1:23" ht="18.75" customHeight="1">
      <c r="A168" s="108" t="s">
        <v>546</v>
      </c>
      <c r="B168" s="65" t="s">
        <v>471</v>
      </c>
      <c r="C168" s="328" t="s">
        <v>361</v>
      </c>
      <c r="D168" s="328"/>
      <c r="E168" s="328"/>
      <c r="F168" s="328"/>
      <c r="G168" s="328"/>
      <c r="H168" s="328"/>
      <c r="I168" s="328"/>
      <c r="J168" s="328"/>
      <c r="K168" s="328"/>
      <c r="L168" s="328"/>
      <c r="M168" s="328"/>
      <c r="N168" s="328"/>
      <c r="O168" s="328"/>
      <c r="P168" s="328"/>
      <c r="Q168" s="328"/>
      <c r="R168" s="328"/>
      <c r="S168" s="328"/>
      <c r="T168" s="328"/>
      <c r="U168" s="328"/>
      <c r="V168" s="328"/>
      <c r="W168" s="328"/>
    </row>
    <row r="169" spans="1:23" ht="18.75" customHeight="1">
      <c r="B169" s="61" t="s">
        <v>355</v>
      </c>
    </row>
    <row r="170" spans="1:23" ht="37.5" customHeight="1">
      <c r="A170" s="108" t="s">
        <v>546</v>
      </c>
      <c r="B170" s="65" t="s">
        <v>471</v>
      </c>
      <c r="C170" s="328" t="s">
        <v>362</v>
      </c>
      <c r="D170" s="328"/>
      <c r="E170" s="328"/>
      <c r="F170" s="328"/>
      <c r="G170" s="328"/>
      <c r="H170" s="328"/>
      <c r="I170" s="328"/>
      <c r="J170" s="328"/>
      <c r="K170" s="328"/>
      <c r="L170" s="328"/>
      <c r="M170" s="328"/>
      <c r="N170" s="328"/>
      <c r="O170" s="328"/>
      <c r="P170" s="328"/>
      <c r="Q170" s="328"/>
      <c r="R170" s="328"/>
      <c r="S170" s="328"/>
      <c r="T170" s="328"/>
      <c r="U170" s="328"/>
      <c r="V170" s="328"/>
      <c r="W170" s="328"/>
    </row>
    <row r="172" spans="1:23" ht="18.75" customHeight="1">
      <c r="M172" s="61" t="s">
        <v>187</v>
      </c>
      <c r="P172" s="61" t="str">
        <f>IF(名称="","",名称)</f>
        <v/>
      </c>
    </row>
    <row r="173" spans="1:23" ht="37.5" customHeight="1">
      <c r="A173" s="328" t="s">
        <v>363</v>
      </c>
      <c r="B173" s="328"/>
      <c r="C173" s="328"/>
      <c r="D173" s="328"/>
      <c r="E173" s="328"/>
      <c r="F173" s="328"/>
      <c r="G173" s="328"/>
      <c r="H173" s="328"/>
      <c r="I173" s="328"/>
      <c r="J173" s="328"/>
      <c r="K173" s="328"/>
      <c r="L173" s="328"/>
      <c r="M173" s="328"/>
      <c r="N173" s="328"/>
      <c r="O173" s="328"/>
      <c r="P173" s="328"/>
      <c r="Q173" s="328"/>
      <c r="R173" s="328"/>
      <c r="S173" s="328"/>
      <c r="T173" s="328"/>
      <c r="U173" s="328"/>
      <c r="V173" s="328"/>
      <c r="W173" s="328"/>
    </row>
    <row r="174" spans="1:23" s="109" customFormat="1" ht="18.75" customHeight="1">
      <c r="A174" s="120" t="s">
        <v>589</v>
      </c>
      <c r="B174" s="120" t="s">
        <v>545</v>
      </c>
    </row>
    <row r="175" spans="1:23" ht="18.75" customHeight="1">
      <c r="A175" s="108" t="s">
        <v>546</v>
      </c>
      <c r="B175" s="65" t="s">
        <v>471</v>
      </c>
      <c r="C175" s="328" t="s">
        <v>364</v>
      </c>
      <c r="D175" s="328"/>
      <c r="E175" s="328"/>
      <c r="F175" s="328"/>
      <c r="G175" s="328"/>
      <c r="H175" s="328"/>
      <c r="I175" s="328"/>
      <c r="J175" s="328"/>
      <c r="K175" s="328"/>
      <c r="L175" s="328"/>
      <c r="M175" s="328"/>
      <c r="N175" s="328"/>
      <c r="O175" s="328"/>
      <c r="P175" s="328"/>
      <c r="Q175" s="328"/>
      <c r="R175" s="328"/>
      <c r="S175" s="328"/>
      <c r="T175" s="328"/>
      <c r="U175" s="328"/>
      <c r="V175" s="328"/>
      <c r="W175" s="328"/>
    </row>
    <row r="176" spans="1:23" ht="18.75" customHeight="1">
      <c r="A176" s="108" t="s">
        <v>546</v>
      </c>
      <c r="B176" s="65" t="s">
        <v>471</v>
      </c>
      <c r="C176" s="328" t="s">
        <v>365</v>
      </c>
      <c r="D176" s="328"/>
      <c r="E176" s="328"/>
      <c r="F176" s="328"/>
      <c r="G176" s="328"/>
      <c r="H176" s="328"/>
      <c r="I176" s="328"/>
      <c r="J176" s="328"/>
      <c r="K176" s="328"/>
      <c r="L176" s="328"/>
      <c r="M176" s="328"/>
      <c r="N176" s="328"/>
      <c r="O176" s="328"/>
      <c r="P176" s="328"/>
      <c r="Q176" s="328"/>
      <c r="R176" s="328"/>
      <c r="S176" s="328"/>
      <c r="T176" s="328"/>
      <c r="U176" s="328"/>
      <c r="V176" s="328"/>
      <c r="W176" s="328"/>
    </row>
    <row r="177" spans="1:23" ht="38.25" customHeight="1">
      <c r="A177" s="108" t="s">
        <v>546</v>
      </c>
      <c r="B177" s="65" t="s">
        <v>471</v>
      </c>
      <c r="C177" s="328" t="s">
        <v>601</v>
      </c>
      <c r="D177" s="328"/>
      <c r="E177" s="328"/>
      <c r="F177" s="328"/>
      <c r="G177" s="328"/>
      <c r="H177" s="328"/>
      <c r="I177" s="328"/>
      <c r="J177" s="328"/>
      <c r="K177" s="328"/>
      <c r="L177" s="328"/>
      <c r="M177" s="328"/>
      <c r="N177" s="328"/>
      <c r="O177" s="328"/>
      <c r="P177" s="328"/>
      <c r="Q177" s="328"/>
      <c r="R177" s="328"/>
      <c r="S177" s="328"/>
      <c r="T177" s="328"/>
      <c r="U177" s="328"/>
      <c r="V177" s="328"/>
      <c r="W177" s="328"/>
    </row>
    <row r="178" spans="1:23" ht="18.75" customHeight="1">
      <c r="A178" s="108" t="s">
        <v>546</v>
      </c>
      <c r="B178" s="65" t="s">
        <v>471</v>
      </c>
      <c r="C178" s="328" t="s">
        <v>602</v>
      </c>
      <c r="D178" s="328"/>
      <c r="E178" s="328"/>
      <c r="F178" s="328"/>
      <c r="G178" s="328"/>
      <c r="H178" s="328"/>
      <c r="I178" s="328"/>
      <c r="J178" s="328"/>
      <c r="K178" s="328"/>
      <c r="L178" s="328"/>
      <c r="M178" s="328"/>
      <c r="N178" s="328"/>
      <c r="O178" s="328"/>
      <c r="P178" s="328"/>
      <c r="Q178" s="328"/>
      <c r="R178" s="328"/>
      <c r="S178" s="328"/>
      <c r="T178" s="328"/>
      <c r="U178" s="328"/>
      <c r="V178" s="328"/>
      <c r="W178" s="328"/>
    </row>
    <row r="179" spans="1:23" ht="18.75" customHeight="1">
      <c r="A179" s="108" t="s">
        <v>546</v>
      </c>
      <c r="B179" s="65" t="s">
        <v>471</v>
      </c>
      <c r="C179" s="328" t="s">
        <v>603</v>
      </c>
      <c r="D179" s="328"/>
      <c r="E179" s="328"/>
      <c r="F179" s="328"/>
      <c r="G179" s="328"/>
      <c r="H179" s="328"/>
      <c r="I179" s="328"/>
      <c r="J179" s="328"/>
      <c r="K179" s="328"/>
      <c r="L179" s="328"/>
      <c r="M179" s="328"/>
      <c r="N179" s="328"/>
      <c r="O179" s="328"/>
      <c r="P179" s="328"/>
      <c r="Q179" s="328"/>
      <c r="R179" s="328"/>
      <c r="S179" s="328"/>
      <c r="T179" s="328"/>
      <c r="U179" s="328"/>
      <c r="V179" s="328"/>
      <c r="W179" s="328"/>
    </row>
    <row r="181" spans="1:23" ht="18.75" customHeight="1">
      <c r="M181" s="61" t="s">
        <v>187</v>
      </c>
      <c r="P181" s="61" t="str">
        <f>IF(名称="","",名称)</f>
        <v/>
      </c>
    </row>
    <row r="182" spans="1:23" ht="18.75" customHeight="1">
      <c r="A182" s="61" t="s">
        <v>366</v>
      </c>
    </row>
    <row r="183" spans="1:23" ht="18.75" customHeight="1">
      <c r="A183" s="61" t="s">
        <v>367</v>
      </c>
    </row>
    <row r="184" spans="1:23" s="109" customFormat="1" ht="18.75" customHeight="1">
      <c r="A184" s="120" t="s">
        <v>589</v>
      </c>
      <c r="B184" s="120" t="s">
        <v>545</v>
      </c>
    </row>
    <row r="185" spans="1:23" ht="39" customHeight="1">
      <c r="A185" s="108" t="s">
        <v>546</v>
      </c>
      <c r="B185" s="65" t="s">
        <v>471</v>
      </c>
      <c r="C185" s="328" t="s">
        <v>368</v>
      </c>
      <c r="D185" s="328"/>
      <c r="E185" s="328"/>
      <c r="F185" s="328"/>
      <c r="G185" s="328"/>
      <c r="H185" s="328"/>
      <c r="I185" s="328"/>
      <c r="J185" s="328"/>
      <c r="K185" s="328"/>
      <c r="L185" s="328"/>
      <c r="M185" s="328"/>
      <c r="N185" s="328"/>
      <c r="O185" s="328"/>
      <c r="P185" s="328"/>
      <c r="Q185" s="328"/>
      <c r="R185" s="328"/>
      <c r="S185" s="328"/>
      <c r="T185" s="328"/>
      <c r="U185" s="328"/>
      <c r="V185" s="328"/>
      <c r="W185" s="328"/>
    </row>
    <row r="186" spans="1:23" ht="18.75" customHeight="1">
      <c r="A186" s="108" t="s">
        <v>546</v>
      </c>
      <c r="B186" s="65" t="s">
        <v>471</v>
      </c>
      <c r="C186" s="328" t="s">
        <v>605</v>
      </c>
      <c r="D186" s="328"/>
      <c r="E186" s="328"/>
      <c r="F186" s="328"/>
      <c r="G186" s="328"/>
      <c r="H186" s="328"/>
      <c r="I186" s="328"/>
      <c r="J186" s="328"/>
      <c r="K186" s="328"/>
      <c r="L186" s="328"/>
      <c r="M186" s="328"/>
      <c r="N186" s="328"/>
      <c r="O186" s="328"/>
      <c r="P186" s="328"/>
      <c r="Q186" s="328"/>
      <c r="R186" s="328"/>
      <c r="S186" s="328"/>
      <c r="T186" s="328"/>
      <c r="U186" s="328"/>
      <c r="V186" s="328"/>
      <c r="W186" s="328"/>
    </row>
    <row r="187" spans="1:23" s="107" customFormat="1" ht="39" customHeight="1">
      <c r="A187" s="108" t="s">
        <v>546</v>
      </c>
      <c r="B187" s="106" t="s">
        <v>471</v>
      </c>
      <c r="C187" s="328" t="s">
        <v>604</v>
      </c>
      <c r="D187" s="328"/>
      <c r="E187" s="328"/>
      <c r="F187" s="328"/>
      <c r="G187" s="328"/>
      <c r="H187" s="328"/>
      <c r="I187" s="328"/>
      <c r="J187" s="328"/>
      <c r="K187" s="328"/>
      <c r="L187" s="328"/>
      <c r="M187" s="328"/>
      <c r="N187" s="328"/>
      <c r="O187" s="328"/>
      <c r="P187" s="328"/>
      <c r="Q187" s="328"/>
      <c r="R187" s="328"/>
      <c r="S187" s="328"/>
      <c r="T187" s="328"/>
      <c r="U187" s="328"/>
      <c r="V187" s="328"/>
      <c r="W187" s="328"/>
    </row>
  </sheetData>
  <mergeCells count="126">
    <mergeCell ref="C187:W187"/>
    <mergeCell ref="C179:W179"/>
    <mergeCell ref="C185:W185"/>
    <mergeCell ref="C186:W186"/>
    <mergeCell ref="C170:W170"/>
    <mergeCell ref="A173:W173"/>
    <mergeCell ref="C175:W175"/>
    <mergeCell ref="C176:W176"/>
    <mergeCell ref="C177:W177"/>
    <mergeCell ref="C178:W178"/>
    <mergeCell ref="C158:W158"/>
    <mergeCell ref="C159:W159"/>
    <mergeCell ref="C160:W160"/>
    <mergeCell ref="C165:W165"/>
    <mergeCell ref="C166:W166"/>
    <mergeCell ref="C168:W168"/>
    <mergeCell ref="C146:W146"/>
    <mergeCell ref="C147:W147"/>
    <mergeCell ref="C148:W148"/>
    <mergeCell ref="C149:W149"/>
    <mergeCell ref="C150:W150"/>
    <mergeCell ref="C156:W156"/>
    <mergeCell ref="C132:W132"/>
    <mergeCell ref="C133:W133"/>
    <mergeCell ref="C142:W142"/>
    <mergeCell ref="B143:W143"/>
    <mergeCell ref="C144:W144"/>
    <mergeCell ref="C145:W145"/>
    <mergeCell ref="C123:W123"/>
    <mergeCell ref="C126:W126"/>
    <mergeCell ref="C127:W127"/>
    <mergeCell ref="C129:W129"/>
    <mergeCell ref="C130:W130"/>
    <mergeCell ref="C131:W131"/>
    <mergeCell ref="C125:W125"/>
    <mergeCell ref="C135:W135"/>
    <mergeCell ref="C136:W136"/>
    <mergeCell ref="C128:W128"/>
    <mergeCell ref="C134:W134"/>
    <mergeCell ref="C114:W114"/>
    <mergeCell ref="C115:W115"/>
    <mergeCell ref="C116:W116"/>
    <mergeCell ref="C121:W121"/>
    <mergeCell ref="C122:W122"/>
    <mergeCell ref="C108:W108"/>
    <mergeCell ref="C109:W109"/>
    <mergeCell ref="C110:W110"/>
    <mergeCell ref="C111:W111"/>
    <mergeCell ref="C112:W112"/>
    <mergeCell ref="C113:W113"/>
    <mergeCell ref="B101:W101"/>
    <mergeCell ref="C103:W103"/>
    <mergeCell ref="C104:W104"/>
    <mergeCell ref="C105:W105"/>
    <mergeCell ref="C106:W106"/>
    <mergeCell ref="C107:W107"/>
    <mergeCell ref="C85:W85"/>
    <mergeCell ref="C87:W87"/>
    <mergeCell ref="C89:W89"/>
    <mergeCell ref="C95:W95"/>
    <mergeCell ref="C96:W96"/>
    <mergeCell ref="C97:W97"/>
    <mergeCell ref="D88:W88"/>
    <mergeCell ref="C86:W86"/>
    <mergeCell ref="C90:W90"/>
    <mergeCell ref="C79:W79"/>
    <mergeCell ref="C80:W80"/>
    <mergeCell ref="C81:W81"/>
    <mergeCell ref="C82:W82"/>
    <mergeCell ref="C83:W83"/>
    <mergeCell ref="C84:W84"/>
    <mergeCell ref="C73:W73"/>
    <mergeCell ref="C74:W74"/>
    <mergeCell ref="C75:W75"/>
    <mergeCell ref="C76:W76"/>
    <mergeCell ref="C77:W77"/>
    <mergeCell ref="C78:W78"/>
    <mergeCell ref="C63:W63"/>
    <mergeCell ref="D64:W64"/>
    <mergeCell ref="C65:W65"/>
    <mergeCell ref="D66:W66"/>
    <mergeCell ref="D67:W67"/>
    <mergeCell ref="D68:W68"/>
    <mergeCell ref="C57:W57"/>
    <mergeCell ref="D58:W58"/>
    <mergeCell ref="C59:W59"/>
    <mergeCell ref="D60:W60"/>
    <mergeCell ref="D61:W61"/>
    <mergeCell ref="C62:W62"/>
    <mergeCell ref="D47:W47"/>
    <mergeCell ref="D48:W48"/>
    <mergeCell ref="C53:W53"/>
    <mergeCell ref="C54:W54"/>
    <mergeCell ref="C55:W55"/>
    <mergeCell ref="C56:W56"/>
    <mergeCell ref="C41:W41"/>
    <mergeCell ref="C42:W42"/>
    <mergeCell ref="D43:W43"/>
    <mergeCell ref="D44:W44"/>
    <mergeCell ref="C45:W45"/>
    <mergeCell ref="D46:W46"/>
    <mergeCell ref="C29:W29"/>
    <mergeCell ref="C36:W36"/>
    <mergeCell ref="C37:W37"/>
    <mergeCell ref="C38:W38"/>
    <mergeCell ref="C39:W39"/>
    <mergeCell ref="C40:W40"/>
    <mergeCell ref="C22:W22"/>
    <mergeCell ref="C24:W24"/>
    <mergeCell ref="C25:W25"/>
    <mergeCell ref="C26:W26"/>
    <mergeCell ref="C27:W27"/>
    <mergeCell ref="C28:W28"/>
    <mergeCell ref="C34:W34"/>
    <mergeCell ref="C35:W35"/>
    <mergeCell ref="C13:W13"/>
    <mergeCell ref="C15:W15"/>
    <mergeCell ref="C16:W16"/>
    <mergeCell ref="C21:W21"/>
    <mergeCell ref="A1:W1"/>
    <mergeCell ref="A2:W2"/>
    <mergeCell ref="A3:W3"/>
    <mergeCell ref="A5:W5"/>
    <mergeCell ref="A6:W6"/>
    <mergeCell ref="A7:W7"/>
    <mergeCell ref="A8:W8"/>
  </mergeCells>
  <phoneticPr fontId="2"/>
  <conditionalFormatting sqref="C13:W16 C103:W116">
    <cfRule type="expression" dxfId="111" priority="41">
      <formula>$B13="□"</formula>
    </cfRule>
  </conditionalFormatting>
  <conditionalFormatting sqref="C21:W22">
    <cfRule type="expression" dxfId="110" priority="40">
      <formula>$B21="□"</formula>
    </cfRule>
  </conditionalFormatting>
  <conditionalFormatting sqref="C24:W28">
    <cfRule type="expression" dxfId="109" priority="39">
      <formula>$B24="□"</formula>
    </cfRule>
  </conditionalFormatting>
  <conditionalFormatting sqref="C36:W42 C29:W29">
    <cfRule type="expression" dxfId="108" priority="38">
      <formula>$B29="□"</formula>
    </cfRule>
  </conditionalFormatting>
  <conditionalFormatting sqref="D43:W44">
    <cfRule type="expression" dxfId="107" priority="37">
      <formula>B43="□"</formula>
    </cfRule>
  </conditionalFormatting>
  <conditionalFormatting sqref="D43:W43">
    <cfRule type="expression" dxfId="106" priority="36">
      <formula>C43="□"</formula>
    </cfRule>
  </conditionalFormatting>
  <conditionalFormatting sqref="D44:W44">
    <cfRule type="expression" dxfId="105" priority="35">
      <formula>C44="□"</formula>
    </cfRule>
  </conditionalFormatting>
  <conditionalFormatting sqref="C45:W45">
    <cfRule type="expression" dxfId="104" priority="34">
      <formula>$B45="□"</formula>
    </cfRule>
  </conditionalFormatting>
  <conditionalFormatting sqref="D46:W48">
    <cfRule type="expression" dxfId="103" priority="33">
      <formula>B46="□"</formula>
    </cfRule>
  </conditionalFormatting>
  <conditionalFormatting sqref="D46:W48">
    <cfRule type="expression" dxfId="102" priority="32">
      <formula>C46="□"</formula>
    </cfRule>
  </conditionalFormatting>
  <conditionalFormatting sqref="C53:W54">
    <cfRule type="expression" dxfId="101" priority="31">
      <formula>$B53="□"</formula>
    </cfRule>
  </conditionalFormatting>
  <conditionalFormatting sqref="C56:W56">
    <cfRule type="expression" dxfId="100" priority="30">
      <formula>$B56="□"</formula>
    </cfRule>
  </conditionalFormatting>
  <conditionalFormatting sqref="D60:W61 D58:W58">
    <cfRule type="expression" dxfId="99" priority="29">
      <formula>B58="□"</formula>
    </cfRule>
  </conditionalFormatting>
  <conditionalFormatting sqref="D60:W61 D58:W58">
    <cfRule type="expression" dxfId="98" priority="28">
      <formula>C58="□"</formula>
    </cfRule>
  </conditionalFormatting>
  <conditionalFormatting sqref="D66:W66 D64:W64">
    <cfRule type="expression" dxfId="97" priority="27">
      <formula>B64="□"</formula>
    </cfRule>
  </conditionalFormatting>
  <conditionalFormatting sqref="D66:W66 D64:W64">
    <cfRule type="expression" dxfId="96" priority="26">
      <formula>C64="□"</formula>
    </cfRule>
  </conditionalFormatting>
  <conditionalFormatting sqref="C62:W62">
    <cfRule type="expression" dxfId="95" priority="25">
      <formula>$B62="□"</formula>
    </cfRule>
  </conditionalFormatting>
  <conditionalFormatting sqref="C73:W77">
    <cfRule type="expression" dxfId="94" priority="24">
      <formula>$B73="□"</formula>
    </cfRule>
  </conditionalFormatting>
  <conditionalFormatting sqref="C80:W80">
    <cfRule type="expression" dxfId="93" priority="23">
      <formula>$B80="□"</formula>
    </cfRule>
  </conditionalFormatting>
  <conditionalFormatting sqref="C82:W85 C89:W89 C87:W87">
    <cfRule type="expression" dxfId="92" priority="22">
      <formula>$B82="□"</formula>
    </cfRule>
  </conditionalFormatting>
  <conditionalFormatting sqref="C95:W97">
    <cfRule type="expression" dxfId="91" priority="21">
      <formula>$B95="□"</formula>
    </cfRule>
  </conditionalFormatting>
  <conditionalFormatting sqref="C121:W121">
    <cfRule type="expression" dxfId="90" priority="19">
      <formula>$B121="□"</formula>
    </cfRule>
  </conditionalFormatting>
  <conditionalFormatting sqref="C132:W133 C126:W127 C129:W129">
    <cfRule type="expression" dxfId="89" priority="18">
      <formula>$B126="□"</formula>
    </cfRule>
  </conditionalFormatting>
  <conditionalFormatting sqref="C158:W160 C156:W156 C144:W150 C142:W142">
    <cfRule type="expression" dxfId="88" priority="17">
      <formula>$B142="□"</formula>
    </cfRule>
  </conditionalFormatting>
  <conditionalFormatting sqref="C170:W170 C168:W168 C165:W166">
    <cfRule type="expression" dxfId="87" priority="16">
      <formula>$B165="□"</formula>
    </cfRule>
  </conditionalFormatting>
  <conditionalFormatting sqref="C175:W179">
    <cfRule type="expression" dxfId="86" priority="15">
      <formula>$B175="□"</formula>
    </cfRule>
  </conditionalFormatting>
  <conditionalFormatting sqref="C185:W186">
    <cfRule type="expression" dxfId="85" priority="14">
      <formula>$B185="□"</formula>
    </cfRule>
  </conditionalFormatting>
  <conditionalFormatting sqref="C34:W34">
    <cfRule type="expression" dxfId="84" priority="13">
      <formula>$B34="□"</formula>
    </cfRule>
  </conditionalFormatting>
  <conditionalFormatting sqref="C135:W135">
    <cfRule type="expression" dxfId="83" priority="9">
      <formula>$B135="□"</formula>
    </cfRule>
  </conditionalFormatting>
  <conditionalFormatting sqref="D88:W88">
    <cfRule type="expression" dxfId="82" priority="11">
      <formula>B88="□"</formula>
    </cfRule>
  </conditionalFormatting>
  <conditionalFormatting sqref="D88:W88">
    <cfRule type="expression" dxfId="81" priority="10">
      <formula>C88="□"</formula>
    </cfRule>
  </conditionalFormatting>
  <conditionalFormatting sqref="C136:W136">
    <cfRule type="expression" dxfId="80" priority="8">
      <formula>$B136="□"</formula>
    </cfRule>
  </conditionalFormatting>
  <conditionalFormatting sqref="C187:W187">
    <cfRule type="expression" dxfId="79" priority="7">
      <formula>$B187="□"</formula>
    </cfRule>
  </conditionalFormatting>
  <conditionalFormatting sqref="C35:W35">
    <cfRule type="expression" dxfId="78" priority="6">
      <formula>$B35="□"</formula>
    </cfRule>
  </conditionalFormatting>
  <conditionalFormatting sqref="C86:W86">
    <cfRule type="expression" dxfId="77" priority="5">
      <formula>$B86="□"</formula>
    </cfRule>
  </conditionalFormatting>
  <conditionalFormatting sqref="C90:W90">
    <cfRule type="expression" dxfId="76" priority="4">
      <formula>$B90="□"</formula>
    </cfRule>
  </conditionalFormatting>
  <conditionalFormatting sqref="C79:W79">
    <cfRule type="expression" dxfId="75" priority="3">
      <formula>$B79="□"</formula>
    </cfRule>
  </conditionalFormatting>
  <conditionalFormatting sqref="C128:W128">
    <cfRule type="expression" dxfId="74" priority="2">
      <formula>$B128="□"</formula>
    </cfRule>
  </conditionalFormatting>
  <conditionalFormatting sqref="C134:W134">
    <cfRule type="expression" dxfId="73" priority="1">
      <formula>$B134="□"</formula>
    </cfRule>
  </conditionalFormatting>
  <dataValidations count="1">
    <dataValidation type="list" allowBlank="1" showInputMessage="1" showErrorMessage="1" sqref="B13:B16 B21:B22 B24:B29 A34:A35 A45:B45 C43:C44 C46:C48 B53:B54 B56 B62 C58 C60:C61 C64 C66 B121 C88 A142:B142 B156 B158:B160 B165:B166 B168 B170 B175:B179 A82:B87 B185:B187 A40 B34:B42 A43:A44 A46:A48 A73:B77 A79:B80 A88 A89:B90 A95:B97 A103:B116 A144:A149 A126:B129 B144:B150 A132:B136" xr:uid="{00000000-0002-0000-0A00-000000000000}">
      <formula1>"□,☑,■"</formula1>
    </dataValidation>
  </dataValidations>
  <pageMargins left="0.7" right="0.7" top="0.75" bottom="0.75" header="0.3" footer="0.3"/>
  <pageSetup paperSize="9" scale="90" fitToWidth="0" fitToHeight="0" orientation="portrait" r:id="rId1"/>
  <rowBreaks count="13" manualBreakCount="13">
    <brk id="9" max="16383" man="1"/>
    <brk id="17" min="1" max="22" man="1"/>
    <brk id="30" min="1" max="22" man="1"/>
    <brk id="49" min="1" max="22" man="1"/>
    <brk id="69" min="1" max="22" man="1"/>
    <brk id="91" min="1" max="22" man="1"/>
    <brk id="98" min="1" max="22" man="1"/>
    <brk id="117" min="1" max="22" man="1"/>
    <brk id="137" min="1" max="22" man="1"/>
    <brk id="151" min="1" max="22" man="1"/>
    <brk id="161" min="1" max="22" man="1"/>
    <brk id="171" min="1" max="22" man="1"/>
    <brk id="180" min="1"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AM41"/>
  <sheetViews>
    <sheetView showGridLines="0" view="pageBreakPreview" zoomScale="75" zoomScaleNormal="85" zoomScaleSheetLayoutView="75" workbookViewId="0">
      <selection activeCell="E13" sqref="E13:Z13"/>
    </sheetView>
  </sheetViews>
  <sheetFormatPr defaultColWidth="3.125" defaultRowHeight="14.25"/>
  <cols>
    <col min="1" max="1" width="3.125" style="37" customWidth="1"/>
    <col min="2" max="6" width="3.125" style="37"/>
    <col min="7" max="7" width="3.375" style="37" bestFit="1" customWidth="1"/>
    <col min="8" max="26" width="3.125" style="37"/>
    <col min="27" max="27" width="0.875" style="37" customWidth="1"/>
    <col min="28" max="16384" width="3.125" style="37"/>
  </cols>
  <sheetData>
    <row r="1" spans="1:39">
      <c r="A1" s="79" t="s">
        <v>258</v>
      </c>
      <c r="B1" s="79"/>
      <c r="C1" s="79"/>
      <c r="D1" s="79"/>
      <c r="E1" s="79"/>
      <c r="F1" s="79"/>
      <c r="G1" s="79"/>
      <c r="H1" s="79"/>
      <c r="I1" s="79"/>
      <c r="J1" s="79"/>
      <c r="K1" s="79"/>
      <c r="L1" s="79"/>
      <c r="M1" s="79"/>
      <c r="N1" s="79"/>
      <c r="O1" s="79"/>
      <c r="P1" s="79"/>
      <c r="Q1" s="79"/>
      <c r="R1" s="79"/>
      <c r="S1" s="79"/>
      <c r="T1" s="79"/>
      <c r="U1" s="79"/>
      <c r="V1" s="79"/>
      <c r="W1" s="79"/>
      <c r="X1" s="79"/>
      <c r="Y1" s="79"/>
      <c r="Z1" s="79"/>
      <c r="AA1" s="79"/>
    </row>
    <row r="2" spans="1:39">
      <c r="A2" s="79"/>
      <c r="B2" s="79"/>
      <c r="C2" s="79"/>
      <c r="D2" s="79"/>
      <c r="E2" s="79"/>
      <c r="F2" s="79"/>
      <c r="G2" s="79"/>
      <c r="H2" s="79"/>
      <c r="I2" s="79"/>
      <c r="J2" s="79"/>
      <c r="K2" s="79"/>
      <c r="L2" s="79"/>
      <c r="M2" s="79"/>
      <c r="N2" s="79"/>
      <c r="O2" s="79"/>
      <c r="P2" s="79"/>
      <c r="Q2" s="79"/>
      <c r="R2" s="79"/>
      <c r="S2" s="79"/>
      <c r="T2" s="79"/>
      <c r="U2" s="79"/>
      <c r="V2" s="79"/>
      <c r="W2" s="79"/>
      <c r="X2" s="79"/>
      <c r="Y2" s="79"/>
      <c r="Z2" s="79"/>
      <c r="AA2" s="79"/>
    </row>
    <row r="3" spans="1:39" ht="30" customHeight="1">
      <c r="A3" s="248" t="s">
        <v>182</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79"/>
    </row>
    <row r="4" spans="1:39" ht="5.0999999999999996" customHeight="1">
      <c r="A4" s="79"/>
      <c r="B4" s="79"/>
      <c r="C4" s="79"/>
      <c r="D4" s="79"/>
      <c r="E4" s="79"/>
      <c r="F4" s="79"/>
      <c r="G4" s="79"/>
      <c r="H4" s="79"/>
      <c r="I4" s="79"/>
      <c r="J4" s="79"/>
      <c r="K4" s="79"/>
      <c r="L4" s="79"/>
      <c r="M4" s="79"/>
      <c r="N4" s="79"/>
      <c r="O4" s="79"/>
      <c r="P4" s="79"/>
      <c r="Q4" s="79"/>
      <c r="R4" s="217"/>
      <c r="S4" s="217"/>
      <c r="T4" s="217"/>
      <c r="U4" s="217"/>
      <c r="V4" s="217"/>
      <c r="W4" s="217"/>
      <c r="X4" s="217"/>
      <c r="Y4" s="217"/>
      <c r="Z4" s="217"/>
      <c r="AA4" s="79"/>
      <c r="AM4" s="70"/>
    </row>
    <row r="5" spans="1:39" ht="14.25" customHeight="1">
      <c r="A5" s="79" t="s">
        <v>183</v>
      </c>
      <c r="B5" s="79"/>
      <c r="C5" s="79"/>
      <c r="D5" s="79"/>
      <c r="E5" s="79"/>
      <c r="F5" s="79"/>
      <c r="G5" s="79"/>
      <c r="H5" s="79"/>
      <c r="I5" s="79"/>
      <c r="J5" s="79"/>
      <c r="K5" s="79"/>
      <c r="L5" s="79"/>
      <c r="M5" s="79"/>
      <c r="N5" s="79"/>
      <c r="O5" s="79"/>
      <c r="P5" s="79"/>
      <c r="Q5" s="79"/>
      <c r="R5" s="217"/>
      <c r="S5" s="217"/>
      <c r="T5" s="217"/>
      <c r="U5" s="217"/>
      <c r="V5" s="217"/>
      <c r="W5" s="217"/>
      <c r="X5" s="217"/>
      <c r="Y5" s="217"/>
      <c r="Z5" s="217"/>
      <c r="AA5" s="79"/>
      <c r="AM5" s="70"/>
    </row>
    <row r="6" spans="1:39" ht="19.5" customHeight="1">
      <c r="A6" s="79"/>
      <c r="B6" s="336" t="s">
        <v>184</v>
      </c>
      <c r="C6" s="336"/>
      <c r="D6" s="336"/>
      <c r="E6" s="336"/>
      <c r="F6" s="336"/>
      <c r="G6" s="336" t="str">
        <f>IF(支援機関名="","",支援機関名)</f>
        <v/>
      </c>
      <c r="H6" s="336"/>
      <c r="I6" s="336"/>
      <c r="J6" s="336"/>
      <c r="K6" s="336"/>
      <c r="L6" s="336"/>
      <c r="M6" s="336"/>
      <c r="N6" s="336"/>
      <c r="O6" s="336"/>
      <c r="P6" s="336"/>
      <c r="Q6" s="336"/>
      <c r="R6" s="336"/>
      <c r="S6" s="336"/>
      <c r="T6" s="336"/>
      <c r="U6" s="336"/>
      <c r="V6" s="336"/>
      <c r="W6" s="336"/>
      <c r="X6" s="336"/>
      <c r="Y6" s="336"/>
      <c r="Z6" s="336"/>
      <c r="AA6" s="79"/>
      <c r="AM6" s="70"/>
    </row>
    <row r="7" spans="1:39" ht="19.5" customHeight="1">
      <c r="A7" s="79"/>
      <c r="B7" s="336" t="s">
        <v>185</v>
      </c>
      <c r="C7" s="336"/>
      <c r="D7" s="336"/>
      <c r="E7" s="336"/>
      <c r="F7" s="336"/>
      <c r="G7" s="336" t="str">
        <f>IF(支援担当者氏名="","",支援担当者氏名)</f>
        <v/>
      </c>
      <c r="H7" s="336"/>
      <c r="I7" s="336"/>
      <c r="J7" s="336"/>
      <c r="K7" s="336"/>
      <c r="L7" s="336"/>
      <c r="M7" s="336"/>
      <c r="N7" s="336"/>
      <c r="O7" s="336"/>
      <c r="P7" s="336"/>
      <c r="Q7" s="335" t="s">
        <v>186</v>
      </c>
      <c r="R7" s="335"/>
      <c r="S7" s="335"/>
      <c r="T7" s="337" t="str">
        <f>IF(支援機関電話番号="","",支援機関電話番号)</f>
        <v/>
      </c>
      <c r="U7" s="337"/>
      <c r="V7" s="337"/>
      <c r="W7" s="337"/>
      <c r="X7" s="337"/>
      <c r="Y7" s="337"/>
      <c r="Z7" s="337"/>
      <c r="AA7" s="79"/>
      <c r="AM7" s="70"/>
    </row>
    <row r="8" spans="1:39" ht="14.25" customHeight="1">
      <c r="A8" s="79"/>
      <c r="B8" s="79"/>
      <c r="C8" s="79"/>
      <c r="D8" s="79"/>
      <c r="E8" s="79"/>
      <c r="F8" s="79"/>
      <c r="G8" s="79"/>
      <c r="H8" s="79"/>
      <c r="I8" s="79"/>
      <c r="J8" s="79"/>
      <c r="K8" s="79"/>
      <c r="L8" s="79"/>
      <c r="M8" s="79"/>
      <c r="N8" s="79"/>
      <c r="O8" s="79"/>
      <c r="P8" s="79"/>
      <c r="Q8" s="79"/>
      <c r="R8" s="217"/>
      <c r="S8" s="217"/>
      <c r="T8" s="217"/>
      <c r="U8" s="217"/>
      <c r="V8" s="217"/>
      <c r="W8" s="217"/>
      <c r="X8" s="217"/>
      <c r="Y8" s="217"/>
      <c r="Z8" s="217"/>
      <c r="AA8" s="79"/>
      <c r="AM8" s="70"/>
    </row>
    <row r="9" spans="1:39">
      <c r="A9" s="79" t="s">
        <v>200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39" ht="19.5" customHeight="1">
      <c r="A10" s="79"/>
      <c r="B10" s="351" t="s">
        <v>11</v>
      </c>
      <c r="C10" s="351"/>
      <c r="D10" s="351"/>
      <c r="E10" s="354" t="str">
        <f>IF(名称="","",名称)</f>
        <v/>
      </c>
      <c r="F10" s="354"/>
      <c r="G10" s="354"/>
      <c r="H10" s="354"/>
      <c r="I10" s="354"/>
      <c r="J10" s="354"/>
      <c r="K10" s="354"/>
      <c r="L10" s="354"/>
      <c r="M10" s="354"/>
      <c r="N10" s="354"/>
      <c r="O10" s="354"/>
      <c r="P10" s="354"/>
      <c r="Q10" s="354"/>
      <c r="R10" s="354"/>
      <c r="S10" s="354"/>
      <c r="T10" s="354"/>
      <c r="U10" s="354"/>
      <c r="V10" s="354"/>
      <c r="W10" s="354"/>
      <c r="X10" s="354"/>
      <c r="Y10" s="354"/>
      <c r="Z10" s="354"/>
      <c r="AA10" s="199"/>
    </row>
    <row r="11" spans="1:39" ht="19.5" customHeight="1">
      <c r="A11" s="79"/>
      <c r="B11" s="351" t="s">
        <v>0</v>
      </c>
      <c r="C11" s="351"/>
      <c r="D11" s="351"/>
      <c r="E11" s="354" t="str">
        <f>IF(住所="","",住所)</f>
        <v/>
      </c>
      <c r="F11" s="354"/>
      <c r="G11" s="354"/>
      <c r="H11" s="354"/>
      <c r="I11" s="354"/>
      <c r="J11" s="354"/>
      <c r="K11" s="354"/>
      <c r="L11" s="354"/>
      <c r="M11" s="354"/>
      <c r="N11" s="354"/>
      <c r="O11" s="354"/>
      <c r="P11" s="354"/>
      <c r="Q11" s="354"/>
      <c r="R11" s="354"/>
      <c r="S11" s="354"/>
      <c r="T11" s="354"/>
      <c r="U11" s="354"/>
      <c r="V11" s="354"/>
      <c r="W11" s="354"/>
      <c r="X11" s="354"/>
      <c r="Y11" s="354"/>
      <c r="Z11" s="354"/>
      <c r="AA11" s="79"/>
    </row>
    <row r="12" spans="1:39" ht="19.5" customHeight="1">
      <c r="A12" s="79"/>
      <c r="B12" s="351" t="s">
        <v>14</v>
      </c>
      <c r="C12" s="351"/>
      <c r="D12" s="351"/>
      <c r="E12" s="355" t="str">
        <f>IF(代表者氏名="","",代表者役職&amp;"　"&amp;代表者氏名)</f>
        <v/>
      </c>
      <c r="F12" s="355"/>
      <c r="G12" s="355"/>
      <c r="H12" s="355"/>
      <c r="I12" s="355"/>
      <c r="J12" s="355"/>
      <c r="K12" s="355"/>
      <c r="L12" s="355"/>
      <c r="M12" s="355"/>
      <c r="N12" s="355"/>
      <c r="O12" s="355"/>
      <c r="P12" s="355"/>
      <c r="Q12" s="355"/>
      <c r="R12" s="355"/>
      <c r="S12" s="355"/>
      <c r="T12" s="355"/>
      <c r="U12" s="355"/>
      <c r="V12" s="355"/>
      <c r="W12" s="355"/>
      <c r="X12" s="355"/>
      <c r="Y12" s="355"/>
      <c r="Z12" s="355"/>
      <c r="AA12" s="79"/>
    </row>
    <row r="13" spans="1:39" ht="57.75" customHeight="1">
      <c r="A13" s="79"/>
      <c r="B13" s="351" t="s">
        <v>22</v>
      </c>
      <c r="C13" s="351"/>
      <c r="D13" s="351"/>
      <c r="E13" s="352"/>
      <c r="F13" s="352"/>
      <c r="G13" s="352"/>
      <c r="H13" s="352"/>
      <c r="I13" s="352"/>
      <c r="J13" s="352"/>
      <c r="K13" s="352"/>
      <c r="L13" s="352"/>
      <c r="M13" s="352"/>
      <c r="N13" s="352"/>
      <c r="O13" s="352"/>
      <c r="P13" s="352"/>
      <c r="Q13" s="352"/>
      <c r="R13" s="352"/>
      <c r="S13" s="352"/>
      <c r="T13" s="352"/>
      <c r="U13" s="352"/>
      <c r="V13" s="352"/>
      <c r="W13" s="352"/>
      <c r="X13" s="352"/>
      <c r="Y13" s="352"/>
      <c r="Z13" s="352"/>
      <c r="AA13" s="79"/>
    </row>
    <row r="14" spans="1:39" ht="5.0999999999999996" customHeight="1">
      <c r="A14" s="79"/>
      <c r="B14" s="79"/>
      <c r="C14" s="79"/>
      <c r="D14" s="79"/>
      <c r="E14" s="87"/>
      <c r="F14" s="79"/>
      <c r="G14" s="79"/>
      <c r="H14" s="79"/>
      <c r="I14" s="79"/>
      <c r="J14" s="79"/>
      <c r="K14" s="79"/>
      <c r="L14" s="79"/>
      <c r="M14" s="79"/>
      <c r="N14" s="79"/>
      <c r="O14" s="79"/>
      <c r="P14" s="79"/>
      <c r="Q14" s="79"/>
      <c r="R14" s="79"/>
      <c r="S14" s="79"/>
      <c r="T14" s="79"/>
      <c r="U14" s="79"/>
      <c r="V14" s="79"/>
      <c r="W14" s="79"/>
      <c r="X14" s="79"/>
      <c r="Y14" s="79"/>
      <c r="Z14" s="79"/>
      <c r="AA14" s="79"/>
    </row>
    <row r="15" spans="1:39">
      <c r="A15" s="81" t="s">
        <v>201</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row>
    <row r="16" spans="1:39">
      <c r="A16" s="81" t="s">
        <v>202</v>
      </c>
      <c r="B16" s="79"/>
      <c r="C16" s="79"/>
      <c r="D16" s="79"/>
      <c r="E16" s="79"/>
      <c r="F16" s="79" t="s">
        <v>167</v>
      </c>
      <c r="G16" s="79"/>
      <c r="H16" s="79"/>
      <c r="I16" s="79"/>
      <c r="J16" s="353" t="str">
        <f>IF(第■回="","",第■回)</f>
        <v/>
      </c>
      <c r="K16" s="353"/>
      <c r="L16" s="79"/>
      <c r="M16" s="79"/>
      <c r="N16" s="79"/>
      <c r="O16" s="79"/>
      <c r="P16" s="79"/>
      <c r="Q16" s="79"/>
      <c r="R16" s="79"/>
      <c r="S16" s="79"/>
      <c r="T16" s="79"/>
      <c r="U16" s="79"/>
      <c r="V16" s="79"/>
      <c r="W16" s="79"/>
      <c r="X16" s="79"/>
      <c r="Y16" s="79"/>
      <c r="Z16" s="79"/>
      <c r="AA16" s="79"/>
    </row>
    <row r="17" spans="1:27">
      <c r="A17" s="81"/>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row>
    <row r="18" spans="1:27">
      <c r="A18" s="81" t="s">
        <v>203</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row>
    <row r="19" spans="1:27" s="86" customFormat="1" ht="19.5" customHeight="1">
      <c r="A19" s="81"/>
      <c r="B19" s="207"/>
      <c r="C19" s="336" t="s">
        <v>193</v>
      </c>
      <c r="D19" s="336"/>
      <c r="E19" s="336"/>
      <c r="F19" s="336"/>
      <c r="G19" s="336"/>
      <c r="H19" s="336"/>
      <c r="I19" s="81"/>
      <c r="J19" s="81"/>
      <c r="K19" s="81"/>
      <c r="L19" s="81"/>
      <c r="M19" s="81"/>
      <c r="N19" s="81"/>
      <c r="O19" s="81"/>
      <c r="P19" s="81"/>
      <c r="Q19" s="81"/>
      <c r="R19" s="81"/>
      <c r="S19" s="81"/>
      <c r="T19" s="81"/>
      <c r="U19" s="81"/>
      <c r="V19" s="81"/>
      <c r="W19" s="81"/>
      <c r="X19" s="81"/>
      <c r="Y19" s="81"/>
      <c r="Z19" s="81"/>
      <c r="AA19" s="81"/>
    </row>
    <row r="20" spans="1:27" s="86" customFormat="1" ht="19.5" customHeight="1">
      <c r="A20" s="81"/>
      <c r="B20" s="205"/>
      <c r="C20" s="338" t="s">
        <v>194</v>
      </c>
      <c r="D20" s="338"/>
      <c r="E20" s="338"/>
      <c r="F20" s="338"/>
      <c r="G20" s="338"/>
      <c r="H20" s="338"/>
      <c r="I20" s="81"/>
      <c r="J20" s="205"/>
      <c r="K20" s="338" t="s">
        <v>195</v>
      </c>
      <c r="L20" s="338"/>
      <c r="M20" s="338"/>
      <c r="N20" s="338"/>
      <c r="O20" s="338"/>
      <c r="P20" s="338"/>
      <c r="Q20" s="81"/>
      <c r="R20" s="205"/>
      <c r="S20" s="347" t="s">
        <v>196</v>
      </c>
      <c r="T20" s="348"/>
      <c r="U20" s="348"/>
      <c r="V20" s="348"/>
      <c r="W20" s="348"/>
      <c r="X20" s="349"/>
      <c r="Y20" s="81"/>
      <c r="Z20" s="81"/>
      <c r="AA20" s="81"/>
    </row>
    <row r="21" spans="1:27" s="86" customFormat="1" ht="19.5" customHeight="1">
      <c r="A21" s="81"/>
      <c r="B21" s="235"/>
      <c r="C21" s="338" t="s">
        <v>197</v>
      </c>
      <c r="D21" s="338"/>
      <c r="E21" s="338"/>
      <c r="F21" s="338"/>
      <c r="G21" s="338"/>
      <c r="H21" s="338"/>
      <c r="I21" s="81"/>
      <c r="J21" s="235"/>
      <c r="K21" s="347" t="s">
        <v>171</v>
      </c>
      <c r="L21" s="348"/>
      <c r="M21" s="348"/>
      <c r="N21" s="348"/>
      <c r="O21" s="348"/>
      <c r="P21" s="349"/>
      <c r="Q21" s="81"/>
      <c r="R21" s="81"/>
      <c r="S21" s="81"/>
      <c r="T21" s="81"/>
    </row>
    <row r="22" spans="1:27" ht="5.0999999999999996" customHeight="1">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row>
    <row r="23" spans="1:27" ht="21" customHeight="1">
      <c r="A23" s="81" t="s">
        <v>204</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row>
    <row r="24" spans="1:27" ht="33" customHeight="1">
      <c r="A24" s="79"/>
      <c r="B24" s="205"/>
      <c r="C24" s="350" t="s">
        <v>198</v>
      </c>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79"/>
    </row>
    <row r="25" spans="1:27" ht="19.5" customHeight="1">
      <c r="A25" s="79"/>
      <c r="B25" s="205"/>
      <c r="C25" s="350" t="s">
        <v>172</v>
      </c>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79"/>
    </row>
    <row r="26" spans="1:27" ht="19.5" customHeight="1">
      <c r="A26" s="79"/>
      <c r="B26" s="205"/>
      <c r="C26" s="350" t="s">
        <v>173</v>
      </c>
      <c r="D26" s="350"/>
      <c r="E26" s="350"/>
      <c r="F26" s="350"/>
      <c r="G26" s="350"/>
      <c r="H26" s="350"/>
      <c r="I26" s="350"/>
      <c r="J26" s="350"/>
      <c r="K26" s="350"/>
      <c r="L26" s="350"/>
      <c r="M26" s="350"/>
      <c r="N26" s="350"/>
      <c r="O26" s="350"/>
      <c r="P26" s="350"/>
      <c r="Q26" s="350"/>
      <c r="R26" s="350"/>
      <c r="S26" s="350"/>
      <c r="T26" s="350"/>
      <c r="U26" s="350"/>
      <c r="V26" s="350"/>
      <c r="W26" s="350"/>
      <c r="X26" s="350"/>
      <c r="Y26" s="350"/>
      <c r="Z26" s="350"/>
      <c r="AA26" s="79"/>
    </row>
    <row r="27" spans="1:27" ht="19.5" customHeight="1">
      <c r="A27" s="79"/>
      <c r="B27" s="205"/>
      <c r="C27" s="350" t="s">
        <v>174</v>
      </c>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79"/>
    </row>
    <row r="28" spans="1:27" ht="19.5" customHeight="1">
      <c r="A28" s="79"/>
      <c r="B28" s="205"/>
      <c r="C28" s="350" t="s">
        <v>175</v>
      </c>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79"/>
    </row>
    <row r="29" spans="1:27" ht="19.5" customHeight="1">
      <c r="A29" s="79"/>
      <c r="B29" s="205"/>
      <c r="C29" s="350" t="s">
        <v>176</v>
      </c>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79"/>
    </row>
    <row r="30" spans="1:27" ht="19.5" customHeight="1">
      <c r="A30" s="79"/>
      <c r="B30" s="205"/>
      <c r="C30" s="350" t="s">
        <v>177</v>
      </c>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79"/>
    </row>
    <row r="31" spans="1:27" ht="45" customHeight="1">
      <c r="A31" s="79"/>
      <c r="B31" s="205"/>
      <c r="C31" s="350" t="s">
        <v>199</v>
      </c>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79"/>
    </row>
    <row r="32" spans="1:27" ht="19.5" customHeight="1">
      <c r="A32" s="79"/>
      <c r="B32" s="205"/>
      <c r="C32" s="346" t="s">
        <v>515</v>
      </c>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79"/>
    </row>
    <row r="33" spans="1:27" ht="19.5" customHeight="1">
      <c r="A33" s="79"/>
      <c r="B33" s="205"/>
      <c r="C33" s="346" t="s">
        <v>514</v>
      </c>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79"/>
    </row>
    <row r="34" spans="1:27" ht="5.0999999999999996" customHeight="1">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row>
    <row r="35" spans="1:27">
      <c r="A35" s="81" t="s">
        <v>205</v>
      </c>
      <c r="B35" s="81"/>
      <c r="C35" s="81"/>
      <c r="D35" s="81"/>
      <c r="E35" s="81"/>
      <c r="F35" s="81"/>
      <c r="G35" s="81"/>
      <c r="H35" s="81"/>
      <c r="I35" s="81"/>
      <c r="J35" s="79"/>
      <c r="K35" s="79"/>
      <c r="L35" s="79"/>
      <c r="M35" s="79"/>
      <c r="N35" s="79"/>
      <c r="O35" s="79"/>
      <c r="P35" s="79"/>
      <c r="Q35" s="79"/>
      <c r="R35" s="79"/>
      <c r="S35" s="79"/>
      <c r="T35" s="79"/>
      <c r="U35" s="79"/>
      <c r="V35" s="79"/>
      <c r="W35" s="79"/>
      <c r="X35" s="79"/>
      <c r="Y35" s="79"/>
      <c r="Z35" s="79"/>
      <c r="AA35" s="79"/>
    </row>
    <row r="36" spans="1:27">
      <c r="A36" s="81"/>
      <c r="B36" s="81" t="s">
        <v>178</v>
      </c>
      <c r="C36" s="81"/>
      <c r="D36" s="81"/>
      <c r="E36" s="81"/>
      <c r="F36" s="81"/>
      <c r="G36" s="81"/>
      <c r="H36" s="81"/>
      <c r="I36" s="81"/>
      <c r="J36" s="79"/>
      <c r="K36" s="79"/>
      <c r="L36" s="79"/>
      <c r="M36" s="79"/>
      <c r="N36" s="79"/>
      <c r="O36" s="79"/>
      <c r="P36" s="79"/>
      <c r="Q36" s="79"/>
      <c r="R36" s="79"/>
      <c r="S36" s="79"/>
      <c r="T36" s="79"/>
      <c r="U36" s="79"/>
      <c r="V36" s="79"/>
      <c r="W36" s="79"/>
      <c r="X36" s="79"/>
      <c r="Y36" s="79"/>
      <c r="Z36" s="79"/>
      <c r="AA36" s="79"/>
    </row>
    <row r="37" spans="1:27" ht="21" customHeight="1">
      <c r="A37" s="79"/>
      <c r="B37" s="205"/>
      <c r="C37" s="338" t="s">
        <v>179</v>
      </c>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79"/>
    </row>
    <row r="38" spans="1:27" ht="21" customHeight="1">
      <c r="A38" s="79"/>
      <c r="B38" s="339"/>
      <c r="C38" s="340" t="s">
        <v>180</v>
      </c>
      <c r="D38" s="341"/>
      <c r="E38" s="341"/>
      <c r="F38" s="341"/>
      <c r="G38" s="341"/>
      <c r="H38" s="341"/>
      <c r="I38" s="341"/>
      <c r="J38" s="341"/>
      <c r="K38" s="341"/>
      <c r="L38" s="341"/>
      <c r="M38" s="341"/>
      <c r="N38" s="341"/>
      <c r="O38" s="341"/>
      <c r="P38" s="341"/>
      <c r="Q38" s="341"/>
      <c r="R38" s="341"/>
      <c r="S38" s="341"/>
      <c r="T38" s="341"/>
      <c r="U38" s="341"/>
      <c r="V38" s="341"/>
      <c r="W38" s="341"/>
      <c r="X38" s="341"/>
      <c r="Y38" s="341"/>
      <c r="Z38" s="342"/>
      <c r="AA38" s="79"/>
    </row>
    <row r="39" spans="1:27" ht="21" customHeight="1">
      <c r="A39" s="79"/>
      <c r="B39" s="339"/>
      <c r="C39" s="343" t="s">
        <v>485</v>
      </c>
      <c r="D39" s="344"/>
      <c r="E39" s="344"/>
      <c r="F39" s="344"/>
      <c r="G39" s="344"/>
      <c r="H39" s="344"/>
      <c r="I39" s="344"/>
      <c r="J39" s="344"/>
      <c r="K39" s="344"/>
      <c r="L39" s="344"/>
      <c r="M39" s="344"/>
      <c r="N39" s="344"/>
      <c r="O39" s="344"/>
      <c r="P39" s="344"/>
      <c r="Q39" s="344"/>
      <c r="R39" s="344"/>
      <c r="S39" s="344"/>
      <c r="T39" s="344"/>
      <c r="U39" s="344"/>
      <c r="V39" s="344"/>
      <c r="W39" s="344"/>
      <c r="X39" s="344"/>
      <c r="Y39" s="344"/>
      <c r="Z39" s="345"/>
      <c r="AA39" s="79"/>
    </row>
    <row r="40" spans="1:27" ht="21" customHeight="1">
      <c r="A40" s="79"/>
      <c r="B40" s="205"/>
      <c r="C40" s="338" t="s">
        <v>181</v>
      </c>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79"/>
    </row>
    <row r="41" spans="1:27" ht="5.0999999999999996" customHeight="1">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row>
  </sheetData>
  <sheetProtection algorithmName="SHA-512" hashValue="QJ/o3IxUjA1lCgBOxD4ok5ZDAKSjHRB5XaiWs63SygwSARAxxBxj4RRWtJaasD/hFoFyiSX7dhvs3JLd/JWEmw==" saltValue="grpSjSVC5ksqeC0y9LK+Zw==" spinCount="100000" sheet="1" formatCells="0" formatColumns="0" formatRows="0" insertColumns="0" insertRows="0" insertHyperlinks="0" sort="0" autoFilter="0" pivotTables="0"/>
  <mergeCells count="37">
    <mergeCell ref="B10:D10"/>
    <mergeCell ref="E10:Z10"/>
    <mergeCell ref="B11:D11"/>
    <mergeCell ref="E11:Z11"/>
    <mergeCell ref="B12:D12"/>
    <mergeCell ref="E12:Z12"/>
    <mergeCell ref="B13:D13"/>
    <mergeCell ref="E13:Z13"/>
    <mergeCell ref="C20:H20"/>
    <mergeCell ref="K20:P20"/>
    <mergeCell ref="S20:X20"/>
    <mergeCell ref="C19:H19"/>
    <mergeCell ref="J16:K16"/>
    <mergeCell ref="C33:Z33"/>
    <mergeCell ref="C21:H21"/>
    <mergeCell ref="K21:P21"/>
    <mergeCell ref="C24:Z24"/>
    <mergeCell ref="C25:Z25"/>
    <mergeCell ref="C26:Z26"/>
    <mergeCell ref="C27:Z27"/>
    <mergeCell ref="C28:Z28"/>
    <mergeCell ref="C29:Z29"/>
    <mergeCell ref="C30:Z30"/>
    <mergeCell ref="C31:Z31"/>
    <mergeCell ref="C32:Z32"/>
    <mergeCell ref="C37:Z37"/>
    <mergeCell ref="B38:B39"/>
    <mergeCell ref="C38:Z38"/>
    <mergeCell ref="C39:Z39"/>
    <mergeCell ref="C40:Z40"/>
    <mergeCell ref="A3:Z3"/>
    <mergeCell ref="Q7:S7"/>
    <mergeCell ref="B7:F7"/>
    <mergeCell ref="B6:F6"/>
    <mergeCell ref="G6:Z6"/>
    <mergeCell ref="G7:P7"/>
    <mergeCell ref="T7:Z7"/>
  </mergeCells>
  <phoneticPr fontId="2"/>
  <dataValidations count="2">
    <dataValidation type="list" allowBlank="1" showInputMessage="1" showErrorMessage="1" sqref="B37:B38 B40 B24:B33" xr:uid="{00000000-0002-0000-0B00-000000000000}">
      <formula1>"●,×"</formula1>
    </dataValidation>
    <dataValidation type="list" allowBlank="1" showInputMessage="1" showErrorMessage="1" sqref="B19:B21 R20 J20:J21" xr:uid="{00000000-0002-0000-0B00-000001000000}">
      <formula1>"●"</formula1>
    </dataValidation>
  </dataValidations>
  <printOptions horizontalCentered="1"/>
  <pageMargins left="0.51181102362204722" right="0.51181102362204722" top="0.56999999999999995" bottom="0.3937007874015748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tint="0.499984740745262"/>
  </sheetPr>
  <dimension ref="A1:AK40"/>
  <sheetViews>
    <sheetView showGridLines="0" view="pageBreakPreview" topLeftCell="A19" zoomScaleNormal="100" zoomScaleSheetLayoutView="100" workbookViewId="0">
      <selection activeCell="B27" sqref="B27:X40"/>
    </sheetView>
  </sheetViews>
  <sheetFormatPr defaultColWidth="3.125" defaultRowHeight="14.25"/>
  <cols>
    <col min="1" max="1" width="3.125" style="79" customWidth="1"/>
    <col min="2" max="2" width="3.375" style="79" customWidth="1"/>
    <col min="3" max="24" width="3.125" style="79"/>
    <col min="25" max="25" width="0.875" style="79" customWidth="1"/>
    <col min="26" max="16384" width="3.125" style="79"/>
  </cols>
  <sheetData>
    <row r="1" spans="1:37" ht="9.9499999999999993" customHeight="1"/>
    <row r="2" spans="1:37" ht="9.9499999999999993" customHeight="1"/>
    <row r="3" spans="1:37">
      <c r="A3" s="79" t="s">
        <v>259</v>
      </c>
    </row>
    <row r="4" spans="1:37" ht="9.9499999999999993" customHeight="1"/>
    <row r="5" spans="1:37">
      <c r="R5" s="257" t="str">
        <f>IF(申請取下日="","",申請取下日)</f>
        <v/>
      </c>
      <c r="S5" s="257"/>
      <c r="T5" s="257"/>
      <c r="U5" s="257"/>
      <c r="V5" s="257"/>
      <c r="W5" s="257"/>
      <c r="X5" s="257"/>
      <c r="AK5" s="206"/>
    </row>
    <row r="6" spans="1:37" ht="20.100000000000001" customHeight="1">
      <c r="A6" s="79" t="s">
        <v>127</v>
      </c>
      <c r="E6" s="87"/>
    </row>
    <row r="9" spans="1:37" ht="21" customHeight="1">
      <c r="H9" s="248" t="s">
        <v>0</v>
      </c>
      <c r="I9" s="248"/>
      <c r="J9" s="248"/>
      <c r="K9" s="251" t="str">
        <f>IF(住所="","",住所)</f>
        <v/>
      </c>
      <c r="L9" s="251"/>
      <c r="M9" s="251"/>
      <c r="N9" s="251"/>
      <c r="O9" s="251"/>
      <c r="P9" s="251"/>
      <c r="Q9" s="251"/>
      <c r="R9" s="251"/>
      <c r="S9" s="251"/>
      <c r="T9" s="251"/>
      <c r="U9" s="251"/>
      <c r="V9" s="251"/>
      <c r="W9" s="251"/>
      <c r="X9" s="251"/>
    </row>
    <row r="10" spans="1:37" ht="21" customHeight="1">
      <c r="H10" s="248" t="s">
        <v>11</v>
      </c>
      <c r="I10" s="248"/>
      <c r="J10" s="248"/>
      <c r="K10" s="251" t="str">
        <f>IF(名称="","",名称)</f>
        <v/>
      </c>
      <c r="L10" s="251"/>
      <c r="M10" s="251"/>
      <c r="N10" s="251"/>
      <c r="O10" s="251"/>
      <c r="P10" s="251"/>
      <c r="Q10" s="251"/>
      <c r="R10" s="251"/>
      <c r="S10" s="251"/>
      <c r="T10" s="251"/>
      <c r="U10" s="251"/>
      <c r="V10" s="251"/>
      <c r="W10" s="251"/>
      <c r="X10" s="251"/>
    </row>
    <row r="11" spans="1:37" ht="21" customHeight="1">
      <c r="H11" s="248" t="s">
        <v>14</v>
      </c>
      <c r="I11" s="248"/>
      <c r="J11" s="248"/>
      <c r="K11" s="252" t="str">
        <f>IF(代表者氏名="","",代表者役職&amp;"　"&amp;代表者氏名&amp;"")</f>
        <v/>
      </c>
      <c r="L11" s="252"/>
      <c r="M11" s="252"/>
      <c r="N11" s="252"/>
      <c r="O11" s="252"/>
      <c r="P11" s="252"/>
      <c r="Q11" s="252"/>
      <c r="R11" s="252"/>
      <c r="S11" s="252"/>
      <c r="T11" s="252"/>
      <c r="U11" s="252"/>
      <c r="V11" s="252"/>
      <c r="W11" s="252"/>
      <c r="X11" s="252"/>
    </row>
    <row r="12" spans="1:37" ht="9.9499999999999993" customHeight="1"/>
    <row r="13" spans="1:37" ht="21" customHeight="1">
      <c r="I13" s="253" t="s">
        <v>6</v>
      </c>
      <c r="J13" s="253"/>
      <c r="K13" s="253"/>
      <c r="L13" s="255" t="str">
        <f>IF(担当者氏名="","",担当者役職&amp;"　"&amp;担当者氏名)</f>
        <v/>
      </c>
      <c r="M13" s="255"/>
      <c r="N13" s="255"/>
      <c r="O13" s="255"/>
      <c r="P13" s="255"/>
      <c r="Q13" s="255"/>
      <c r="R13" s="255"/>
      <c r="S13" s="255"/>
      <c r="T13" s="255"/>
      <c r="U13" s="255"/>
      <c r="V13" s="255"/>
      <c r="W13" s="255"/>
      <c r="X13" s="255"/>
    </row>
    <row r="14" spans="1:37" ht="21" customHeight="1">
      <c r="I14" s="253" t="s">
        <v>5</v>
      </c>
      <c r="J14" s="253"/>
      <c r="K14" s="253"/>
      <c r="L14" s="255" t="str">
        <f>IF(担当者電話番号="","",担当者電話番号)</f>
        <v/>
      </c>
      <c r="M14" s="255"/>
      <c r="N14" s="255"/>
      <c r="O14" s="255"/>
      <c r="P14" s="255"/>
      <c r="Q14" s="255"/>
      <c r="R14" s="255"/>
      <c r="S14" s="255"/>
      <c r="T14" s="255"/>
      <c r="U14" s="255"/>
      <c r="V14" s="255"/>
      <c r="W14" s="255"/>
      <c r="X14" s="255"/>
    </row>
    <row r="15" spans="1:37" ht="21" customHeight="1">
      <c r="I15" s="253" t="s">
        <v>9</v>
      </c>
      <c r="J15" s="253"/>
      <c r="K15" s="253"/>
      <c r="L15" s="255" t="str">
        <f>IF(ISBLANK(メールアドレス),"",メールアドレス)</f>
        <v/>
      </c>
      <c r="M15" s="255"/>
      <c r="N15" s="255"/>
      <c r="O15" s="255"/>
      <c r="P15" s="255"/>
      <c r="Q15" s="255"/>
      <c r="R15" s="255"/>
      <c r="S15" s="255"/>
      <c r="T15" s="255"/>
      <c r="U15" s="255"/>
      <c r="V15" s="255"/>
      <c r="W15" s="255"/>
      <c r="X15" s="255"/>
    </row>
    <row r="18" spans="1:25" ht="39" customHeight="1">
      <c r="A18" s="248" t="s">
        <v>209</v>
      </c>
      <c r="B18" s="249"/>
      <c r="C18" s="249"/>
      <c r="D18" s="249"/>
      <c r="E18" s="249"/>
      <c r="F18" s="249"/>
      <c r="G18" s="249"/>
      <c r="H18" s="249"/>
      <c r="I18" s="249"/>
      <c r="J18" s="249"/>
      <c r="K18" s="249"/>
      <c r="L18" s="249"/>
      <c r="M18" s="249"/>
      <c r="N18" s="249"/>
      <c r="O18" s="249"/>
      <c r="P18" s="249"/>
      <c r="Q18" s="249"/>
      <c r="R18" s="249"/>
      <c r="S18" s="249"/>
      <c r="T18" s="249"/>
      <c r="U18" s="249"/>
      <c r="V18" s="249"/>
      <c r="W18" s="249"/>
      <c r="X18" s="249"/>
    </row>
    <row r="19" spans="1:25" ht="17.25" customHeight="1">
      <c r="A19" s="197"/>
      <c r="B19" s="198"/>
      <c r="C19" s="198"/>
      <c r="D19" s="198"/>
      <c r="E19" s="198"/>
      <c r="F19" s="198"/>
      <c r="G19" s="198"/>
      <c r="H19" s="198"/>
      <c r="I19" s="198"/>
      <c r="J19" s="198"/>
      <c r="K19" s="198"/>
      <c r="L19" s="198"/>
      <c r="M19" s="198"/>
      <c r="N19" s="198"/>
      <c r="O19" s="198"/>
      <c r="P19" s="198"/>
      <c r="Q19" s="198"/>
      <c r="R19" s="198"/>
      <c r="S19" s="198"/>
      <c r="T19" s="198"/>
      <c r="U19" s="198"/>
      <c r="V19" s="198"/>
      <c r="W19" s="198"/>
      <c r="X19" s="198"/>
    </row>
    <row r="20" spans="1:25">
      <c r="B20" s="79" t="str">
        <f>IF(交付決定日等="","",交付決定日等)</f>
        <v/>
      </c>
      <c r="O20" s="79" t="s">
        <v>231</v>
      </c>
    </row>
    <row r="21" spans="1:25" ht="30" customHeight="1">
      <c r="A21" s="324" t="s">
        <v>261</v>
      </c>
      <c r="B21" s="324"/>
      <c r="C21" s="324"/>
      <c r="D21" s="324"/>
      <c r="E21" s="324"/>
      <c r="F21" s="324"/>
      <c r="G21" s="324"/>
      <c r="H21" s="324"/>
      <c r="I21" s="324"/>
      <c r="J21" s="324"/>
      <c r="K21" s="324"/>
      <c r="L21" s="324"/>
      <c r="M21" s="324"/>
      <c r="N21" s="324"/>
      <c r="O21" s="324"/>
      <c r="P21" s="324"/>
      <c r="Q21" s="324"/>
      <c r="R21" s="324"/>
      <c r="S21" s="324"/>
      <c r="T21" s="324"/>
      <c r="U21" s="324"/>
      <c r="V21" s="324"/>
      <c r="W21" s="324"/>
      <c r="X21" s="324"/>
    </row>
    <row r="23" spans="1:25">
      <c r="A23" s="256" t="s">
        <v>13</v>
      </c>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row>
    <row r="24" spans="1:25" ht="9.9499999999999993" customHeight="1">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row>
    <row r="25" spans="1:25">
      <c r="A25" s="88" t="s">
        <v>210</v>
      </c>
    </row>
    <row r="27" spans="1:25">
      <c r="B27" s="356"/>
      <c r="C27" s="357"/>
      <c r="D27" s="357"/>
      <c r="E27" s="357"/>
      <c r="F27" s="357"/>
      <c r="G27" s="357"/>
      <c r="H27" s="357"/>
      <c r="I27" s="357"/>
      <c r="J27" s="357"/>
      <c r="K27" s="357"/>
      <c r="L27" s="357"/>
      <c r="M27" s="357"/>
      <c r="N27" s="357"/>
      <c r="O27" s="357"/>
      <c r="P27" s="357"/>
      <c r="Q27" s="357"/>
      <c r="R27" s="357"/>
      <c r="S27" s="357"/>
      <c r="T27" s="357"/>
      <c r="U27" s="357"/>
      <c r="V27" s="357"/>
      <c r="W27" s="357"/>
      <c r="X27" s="358"/>
    </row>
    <row r="28" spans="1:25">
      <c r="B28" s="359"/>
      <c r="C28" s="360"/>
      <c r="D28" s="360"/>
      <c r="E28" s="360"/>
      <c r="F28" s="360"/>
      <c r="G28" s="360"/>
      <c r="H28" s="360"/>
      <c r="I28" s="360"/>
      <c r="J28" s="360"/>
      <c r="K28" s="360"/>
      <c r="L28" s="360"/>
      <c r="M28" s="360"/>
      <c r="N28" s="360"/>
      <c r="O28" s="360"/>
      <c r="P28" s="360"/>
      <c r="Q28" s="360"/>
      <c r="R28" s="360"/>
      <c r="S28" s="360"/>
      <c r="T28" s="360"/>
      <c r="U28" s="360"/>
      <c r="V28" s="360"/>
      <c r="W28" s="360"/>
      <c r="X28" s="361"/>
    </row>
    <row r="29" spans="1:25">
      <c r="B29" s="359"/>
      <c r="C29" s="360"/>
      <c r="D29" s="360"/>
      <c r="E29" s="360"/>
      <c r="F29" s="360"/>
      <c r="G29" s="360"/>
      <c r="H29" s="360"/>
      <c r="I29" s="360"/>
      <c r="J29" s="360"/>
      <c r="K29" s="360"/>
      <c r="L29" s="360"/>
      <c r="M29" s="360"/>
      <c r="N29" s="360"/>
      <c r="O29" s="360"/>
      <c r="P29" s="360"/>
      <c r="Q29" s="360"/>
      <c r="R29" s="360"/>
      <c r="S29" s="360"/>
      <c r="T29" s="360"/>
      <c r="U29" s="360"/>
      <c r="V29" s="360"/>
      <c r="W29" s="360"/>
      <c r="X29" s="361"/>
    </row>
    <row r="30" spans="1:25">
      <c r="B30" s="359"/>
      <c r="C30" s="360"/>
      <c r="D30" s="360"/>
      <c r="E30" s="360"/>
      <c r="F30" s="360"/>
      <c r="G30" s="360"/>
      <c r="H30" s="360"/>
      <c r="I30" s="360"/>
      <c r="J30" s="360"/>
      <c r="K30" s="360"/>
      <c r="L30" s="360"/>
      <c r="M30" s="360"/>
      <c r="N30" s="360"/>
      <c r="O30" s="360"/>
      <c r="P30" s="360"/>
      <c r="Q30" s="360"/>
      <c r="R30" s="360"/>
      <c r="S30" s="360"/>
      <c r="T30" s="360"/>
      <c r="U30" s="360"/>
      <c r="V30" s="360"/>
      <c r="W30" s="360"/>
      <c r="X30" s="361"/>
    </row>
    <row r="31" spans="1:25">
      <c r="B31" s="359"/>
      <c r="C31" s="360"/>
      <c r="D31" s="360"/>
      <c r="E31" s="360"/>
      <c r="F31" s="360"/>
      <c r="G31" s="360"/>
      <c r="H31" s="360"/>
      <c r="I31" s="360"/>
      <c r="J31" s="360"/>
      <c r="K31" s="360"/>
      <c r="L31" s="360"/>
      <c r="M31" s="360"/>
      <c r="N31" s="360"/>
      <c r="O31" s="360"/>
      <c r="P31" s="360"/>
      <c r="Q31" s="360"/>
      <c r="R31" s="360"/>
      <c r="S31" s="360"/>
      <c r="T31" s="360"/>
      <c r="U31" s="360"/>
      <c r="V31" s="360"/>
      <c r="W31" s="360"/>
      <c r="X31" s="361"/>
    </row>
    <row r="32" spans="1:25">
      <c r="B32" s="359"/>
      <c r="C32" s="360"/>
      <c r="D32" s="360"/>
      <c r="E32" s="360"/>
      <c r="F32" s="360"/>
      <c r="G32" s="360"/>
      <c r="H32" s="360"/>
      <c r="I32" s="360"/>
      <c r="J32" s="360"/>
      <c r="K32" s="360"/>
      <c r="L32" s="360"/>
      <c r="M32" s="360"/>
      <c r="N32" s="360"/>
      <c r="O32" s="360"/>
      <c r="P32" s="360"/>
      <c r="Q32" s="360"/>
      <c r="R32" s="360"/>
      <c r="S32" s="360"/>
      <c r="T32" s="360"/>
      <c r="U32" s="360"/>
      <c r="V32" s="360"/>
      <c r="W32" s="360"/>
      <c r="X32" s="361"/>
    </row>
    <row r="33" spans="2:24">
      <c r="B33" s="359"/>
      <c r="C33" s="360"/>
      <c r="D33" s="360"/>
      <c r="E33" s="360"/>
      <c r="F33" s="360"/>
      <c r="G33" s="360"/>
      <c r="H33" s="360"/>
      <c r="I33" s="360"/>
      <c r="J33" s="360"/>
      <c r="K33" s="360"/>
      <c r="L33" s="360"/>
      <c r="M33" s="360"/>
      <c r="N33" s="360"/>
      <c r="O33" s="360"/>
      <c r="P33" s="360"/>
      <c r="Q33" s="360"/>
      <c r="R33" s="360"/>
      <c r="S33" s="360"/>
      <c r="T33" s="360"/>
      <c r="U33" s="360"/>
      <c r="V33" s="360"/>
      <c r="W33" s="360"/>
      <c r="X33" s="361"/>
    </row>
    <row r="34" spans="2:24">
      <c r="B34" s="359"/>
      <c r="C34" s="360"/>
      <c r="D34" s="360"/>
      <c r="E34" s="360"/>
      <c r="F34" s="360"/>
      <c r="G34" s="360"/>
      <c r="H34" s="360"/>
      <c r="I34" s="360"/>
      <c r="J34" s="360"/>
      <c r="K34" s="360"/>
      <c r="L34" s="360"/>
      <c r="M34" s="360"/>
      <c r="N34" s="360"/>
      <c r="O34" s="360"/>
      <c r="P34" s="360"/>
      <c r="Q34" s="360"/>
      <c r="R34" s="360"/>
      <c r="S34" s="360"/>
      <c r="T34" s="360"/>
      <c r="U34" s="360"/>
      <c r="V34" s="360"/>
      <c r="W34" s="360"/>
      <c r="X34" s="361"/>
    </row>
    <row r="35" spans="2:24">
      <c r="B35" s="359"/>
      <c r="C35" s="360"/>
      <c r="D35" s="360"/>
      <c r="E35" s="360"/>
      <c r="F35" s="360"/>
      <c r="G35" s="360"/>
      <c r="H35" s="360"/>
      <c r="I35" s="360"/>
      <c r="J35" s="360"/>
      <c r="K35" s="360"/>
      <c r="L35" s="360"/>
      <c r="M35" s="360"/>
      <c r="N35" s="360"/>
      <c r="O35" s="360"/>
      <c r="P35" s="360"/>
      <c r="Q35" s="360"/>
      <c r="R35" s="360"/>
      <c r="S35" s="360"/>
      <c r="T35" s="360"/>
      <c r="U35" s="360"/>
      <c r="V35" s="360"/>
      <c r="W35" s="360"/>
      <c r="X35" s="361"/>
    </row>
    <row r="36" spans="2:24">
      <c r="B36" s="359"/>
      <c r="C36" s="360"/>
      <c r="D36" s="360"/>
      <c r="E36" s="360"/>
      <c r="F36" s="360"/>
      <c r="G36" s="360"/>
      <c r="H36" s="360"/>
      <c r="I36" s="360"/>
      <c r="J36" s="360"/>
      <c r="K36" s="360"/>
      <c r="L36" s="360"/>
      <c r="M36" s="360"/>
      <c r="N36" s="360"/>
      <c r="O36" s="360"/>
      <c r="P36" s="360"/>
      <c r="Q36" s="360"/>
      <c r="R36" s="360"/>
      <c r="S36" s="360"/>
      <c r="T36" s="360"/>
      <c r="U36" s="360"/>
      <c r="V36" s="360"/>
      <c r="W36" s="360"/>
      <c r="X36" s="361"/>
    </row>
    <row r="37" spans="2:24">
      <c r="B37" s="359"/>
      <c r="C37" s="360"/>
      <c r="D37" s="360"/>
      <c r="E37" s="360"/>
      <c r="F37" s="360"/>
      <c r="G37" s="360"/>
      <c r="H37" s="360"/>
      <c r="I37" s="360"/>
      <c r="J37" s="360"/>
      <c r="K37" s="360"/>
      <c r="L37" s="360"/>
      <c r="M37" s="360"/>
      <c r="N37" s="360"/>
      <c r="O37" s="360"/>
      <c r="P37" s="360"/>
      <c r="Q37" s="360"/>
      <c r="R37" s="360"/>
      <c r="S37" s="360"/>
      <c r="T37" s="360"/>
      <c r="U37" s="360"/>
      <c r="V37" s="360"/>
      <c r="W37" s="360"/>
      <c r="X37" s="361"/>
    </row>
    <row r="38" spans="2:24">
      <c r="B38" s="359"/>
      <c r="C38" s="360"/>
      <c r="D38" s="360"/>
      <c r="E38" s="360"/>
      <c r="F38" s="360"/>
      <c r="G38" s="360"/>
      <c r="H38" s="360"/>
      <c r="I38" s="360"/>
      <c r="J38" s="360"/>
      <c r="K38" s="360"/>
      <c r="L38" s="360"/>
      <c r="M38" s="360"/>
      <c r="N38" s="360"/>
      <c r="O38" s="360"/>
      <c r="P38" s="360"/>
      <c r="Q38" s="360"/>
      <c r="R38" s="360"/>
      <c r="S38" s="360"/>
      <c r="T38" s="360"/>
      <c r="U38" s="360"/>
      <c r="V38" s="360"/>
      <c r="W38" s="360"/>
      <c r="X38" s="361"/>
    </row>
    <row r="39" spans="2:24">
      <c r="B39" s="359"/>
      <c r="C39" s="360"/>
      <c r="D39" s="360"/>
      <c r="E39" s="360"/>
      <c r="F39" s="360"/>
      <c r="G39" s="360"/>
      <c r="H39" s="360"/>
      <c r="I39" s="360"/>
      <c r="J39" s="360"/>
      <c r="K39" s="360"/>
      <c r="L39" s="360"/>
      <c r="M39" s="360"/>
      <c r="N39" s="360"/>
      <c r="O39" s="360"/>
      <c r="P39" s="360"/>
      <c r="Q39" s="360"/>
      <c r="R39" s="360"/>
      <c r="S39" s="360"/>
      <c r="T39" s="360"/>
      <c r="U39" s="360"/>
      <c r="V39" s="360"/>
      <c r="W39" s="360"/>
      <c r="X39" s="361"/>
    </row>
    <row r="40" spans="2:24">
      <c r="B40" s="362"/>
      <c r="C40" s="363"/>
      <c r="D40" s="363"/>
      <c r="E40" s="363"/>
      <c r="F40" s="363"/>
      <c r="G40" s="363"/>
      <c r="H40" s="363"/>
      <c r="I40" s="363"/>
      <c r="J40" s="363"/>
      <c r="K40" s="363"/>
      <c r="L40" s="363"/>
      <c r="M40" s="363"/>
      <c r="N40" s="363"/>
      <c r="O40" s="363"/>
      <c r="P40" s="363"/>
      <c r="Q40" s="363"/>
      <c r="R40" s="363"/>
      <c r="S40" s="363"/>
      <c r="T40" s="363"/>
      <c r="U40" s="363"/>
      <c r="V40" s="363"/>
      <c r="W40" s="363"/>
      <c r="X40" s="364"/>
    </row>
  </sheetData>
  <sheetProtection algorithmName="SHA-512" hashValue="YUGNaf1GfK18skar1t89MyakGzMZm8vAFYepNgjFaFaZHzn4AU6QeynLG3S9nZbgWUGpCOVTBlhkLV4zcJTLog==" saltValue="mo4y22p0tOCAqSwN+ptGww==" spinCount="100000" sheet="1" formatCells="0" formatColumns="0" formatRows="0" insertColumns="0" insertRows="0" insertHyperlinks="0" sort="0" autoFilter="0" pivotTables="0"/>
  <mergeCells count="17">
    <mergeCell ref="H10:J10"/>
    <mergeCell ref="K10:X10"/>
    <mergeCell ref="R5:X5"/>
    <mergeCell ref="H9:J9"/>
    <mergeCell ref="K9:X9"/>
    <mergeCell ref="H11:J11"/>
    <mergeCell ref="K11:X11"/>
    <mergeCell ref="I13:K13"/>
    <mergeCell ref="L13:X13"/>
    <mergeCell ref="B27:X40"/>
    <mergeCell ref="I14:K14"/>
    <mergeCell ref="L14:X14"/>
    <mergeCell ref="I15:K15"/>
    <mergeCell ref="L15:X15"/>
    <mergeCell ref="A23:Y23"/>
    <mergeCell ref="A18:X18"/>
    <mergeCell ref="A21:X21"/>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tint="0.499984740745262"/>
  </sheetPr>
  <dimension ref="A1:AK44"/>
  <sheetViews>
    <sheetView showGridLines="0" view="pageBreakPreview" topLeftCell="A13" zoomScale="85" zoomScaleNormal="100" zoomScaleSheetLayoutView="85" workbookViewId="0">
      <selection activeCell="B26" sqref="B26:X29"/>
    </sheetView>
  </sheetViews>
  <sheetFormatPr defaultColWidth="3.125" defaultRowHeight="14.25"/>
  <cols>
    <col min="1" max="1" width="3.125" style="79" customWidth="1"/>
    <col min="2" max="24" width="3.125" style="79"/>
    <col min="25" max="25" width="0.875" style="79" customWidth="1"/>
    <col min="26" max="16384" width="3.125" style="79"/>
  </cols>
  <sheetData>
    <row r="1" spans="1:37" ht="9.9499999999999993" customHeight="1"/>
    <row r="2" spans="1:37" ht="9.9499999999999993" customHeight="1"/>
    <row r="3" spans="1:37">
      <c r="A3" s="79" t="s">
        <v>260</v>
      </c>
    </row>
    <row r="4" spans="1:37" ht="9.9499999999999993" customHeight="1"/>
    <row r="5" spans="1:37">
      <c r="R5" s="257" t="str">
        <f>IF(変更申請日="","",変更申請日)</f>
        <v/>
      </c>
      <c r="S5" s="257"/>
      <c r="T5" s="257"/>
      <c r="U5" s="257"/>
      <c r="V5" s="257"/>
      <c r="W5" s="257"/>
      <c r="X5" s="257"/>
      <c r="AK5" s="206"/>
    </row>
    <row r="6" spans="1:37" ht="20.100000000000001" customHeight="1">
      <c r="A6" s="79" t="s">
        <v>127</v>
      </c>
      <c r="E6" s="87"/>
    </row>
    <row r="9" spans="1:37" ht="21" customHeight="1">
      <c r="H9" s="248" t="s">
        <v>0</v>
      </c>
      <c r="I9" s="248"/>
      <c r="J9" s="248"/>
      <c r="K9" s="251" t="str">
        <f>IF(住所="","",住所)</f>
        <v/>
      </c>
      <c r="L9" s="251"/>
      <c r="M9" s="251"/>
      <c r="N9" s="251"/>
      <c r="O9" s="251"/>
      <c r="P9" s="251"/>
      <c r="Q9" s="251"/>
      <c r="R9" s="251"/>
      <c r="S9" s="251"/>
      <c r="T9" s="251"/>
      <c r="U9" s="251"/>
      <c r="V9" s="251"/>
      <c r="W9" s="251"/>
      <c r="X9" s="251"/>
    </row>
    <row r="10" spans="1:37" ht="21" customHeight="1">
      <c r="H10" s="248" t="s">
        <v>11</v>
      </c>
      <c r="I10" s="248"/>
      <c r="J10" s="248"/>
      <c r="K10" s="251" t="str">
        <f>IF(名称="","",名称)</f>
        <v/>
      </c>
      <c r="L10" s="251"/>
      <c r="M10" s="251"/>
      <c r="N10" s="251"/>
      <c r="O10" s="251"/>
      <c r="P10" s="251"/>
      <c r="Q10" s="251"/>
      <c r="R10" s="251"/>
      <c r="S10" s="251"/>
      <c r="T10" s="251"/>
      <c r="U10" s="251"/>
      <c r="V10" s="251"/>
      <c r="W10" s="251"/>
      <c r="X10" s="251"/>
    </row>
    <row r="11" spans="1:37" ht="21" customHeight="1">
      <c r="H11" s="248" t="s">
        <v>14</v>
      </c>
      <c r="I11" s="248"/>
      <c r="J11" s="248"/>
      <c r="K11" s="252" t="str">
        <f>IF(代表者氏名="","",代表者役職&amp;"　"&amp;代表者氏名&amp;"")</f>
        <v/>
      </c>
      <c r="L11" s="252"/>
      <c r="M11" s="252"/>
      <c r="N11" s="252"/>
      <c r="O11" s="252"/>
      <c r="P11" s="252"/>
      <c r="Q11" s="252"/>
      <c r="R11" s="252"/>
      <c r="S11" s="252"/>
      <c r="T11" s="252"/>
      <c r="U11" s="252"/>
      <c r="V11" s="252"/>
      <c r="W11" s="252"/>
      <c r="X11" s="252"/>
    </row>
    <row r="12" spans="1:37" ht="9.9499999999999993" customHeight="1"/>
    <row r="13" spans="1:37" ht="21" customHeight="1">
      <c r="I13" s="253" t="s">
        <v>6</v>
      </c>
      <c r="J13" s="253"/>
      <c r="K13" s="253"/>
      <c r="L13" s="255" t="str">
        <f>IF(担当者氏名="","",担当者役職&amp;"　"&amp;担当者氏名)</f>
        <v/>
      </c>
      <c r="M13" s="255"/>
      <c r="N13" s="255"/>
      <c r="O13" s="255"/>
      <c r="P13" s="255"/>
      <c r="Q13" s="255"/>
      <c r="R13" s="255"/>
      <c r="S13" s="255"/>
      <c r="T13" s="255"/>
      <c r="U13" s="255"/>
      <c r="V13" s="255"/>
      <c r="W13" s="255"/>
      <c r="X13" s="255"/>
    </row>
    <row r="14" spans="1:37" ht="21" customHeight="1">
      <c r="I14" s="253" t="s">
        <v>5</v>
      </c>
      <c r="J14" s="253"/>
      <c r="K14" s="253"/>
      <c r="L14" s="255" t="str">
        <f>IF(担当者電話番号="","",担当者電話番号)</f>
        <v/>
      </c>
      <c r="M14" s="255"/>
      <c r="N14" s="255"/>
      <c r="O14" s="255"/>
      <c r="P14" s="255"/>
      <c r="Q14" s="255"/>
      <c r="R14" s="255"/>
      <c r="S14" s="255"/>
      <c r="T14" s="255"/>
      <c r="U14" s="255"/>
      <c r="V14" s="255"/>
      <c r="W14" s="255"/>
      <c r="X14" s="255"/>
    </row>
    <row r="15" spans="1:37" ht="21" customHeight="1">
      <c r="I15" s="253" t="s">
        <v>9</v>
      </c>
      <c r="J15" s="253"/>
      <c r="K15" s="253"/>
      <c r="L15" s="255" t="str">
        <f>IF(ISBLANK(メールアドレス),"",メールアドレス)</f>
        <v/>
      </c>
      <c r="M15" s="255"/>
      <c r="N15" s="255"/>
      <c r="O15" s="255"/>
      <c r="P15" s="255"/>
      <c r="Q15" s="255"/>
      <c r="R15" s="255"/>
      <c r="S15" s="255"/>
      <c r="T15" s="255"/>
      <c r="U15" s="255"/>
      <c r="V15" s="255"/>
      <c r="W15" s="255"/>
      <c r="X15" s="255"/>
    </row>
    <row r="18" spans="1:25" ht="39" customHeight="1">
      <c r="A18" s="248" t="s">
        <v>211</v>
      </c>
      <c r="B18" s="249"/>
      <c r="C18" s="249"/>
      <c r="D18" s="249"/>
      <c r="E18" s="249"/>
      <c r="F18" s="249"/>
      <c r="G18" s="249"/>
      <c r="H18" s="249"/>
      <c r="I18" s="249"/>
      <c r="J18" s="249"/>
      <c r="K18" s="249"/>
      <c r="L18" s="249"/>
      <c r="M18" s="249"/>
      <c r="N18" s="249"/>
      <c r="O18" s="249"/>
      <c r="P18" s="249"/>
      <c r="Q18" s="249"/>
      <c r="R18" s="249"/>
      <c r="S18" s="249"/>
      <c r="T18" s="249"/>
      <c r="U18" s="249"/>
      <c r="V18" s="249"/>
      <c r="W18" s="249"/>
      <c r="X18" s="249"/>
    </row>
    <row r="19" spans="1:25" ht="17.25" customHeight="1">
      <c r="A19" s="197"/>
      <c r="B19" s="198"/>
      <c r="C19" s="198"/>
      <c r="D19" s="198"/>
      <c r="E19" s="198"/>
      <c r="F19" s="198"/>
      <c r="G19" s="198"/>
      <c r="H19" s="198"/>
      <c r="I19" s="198"/>
      <c r="J19" s="198"/>
      <c r="K19" s="198"/>
      <c r="L19" s="198"/>
      <c r="M19" s="198"/>
      <c r="N19" s="198"/>
      <c r="O19" s="198"/>
      <c r="P19" s="198"/>
      <c r="Q19" s="198"/>
      <c r="R19" s="198"/>
      <c r="S19" s="198"/>
      <c r="T19" s="198"/>
      <c r="U19" s="198"/>
      <c r="V19" s="198"/>
      <c r="W19" s="198"/>
      <c r="X19" s="198"/>
    </row>
    <row r="20" spans="1:25" ht="17.25" customHeight="1">
      <c r="B20" s="79" t="str">
        <f>IF(交付決定日等="","",交付決定日等)</f>
        <v/>
      </c>
      <c r="O20" s="79" t="s">
        <v>231</v>
      </c>
    </row>
    <row r="21" spans="1:25" ht="36" customHeight="1">
      <c r="A21" s="324" t="s">
        <v>262</v>
      </c>
      <c r="B21" s="324"/>
      <c r="C21" s="324"/>
      <c r="D21" s="324"/>
      <c r="E21" s="324"/>
      <c r="F21" s="324"/>
      <c r="G21" s="324"/>
      <c r="H21" s="324"/>
      <c r="I21" s="324"/>
      <c r="J21" s="324"/>
      <c r="K21" s="324"/>
      <c r="L21" s="324"/>
      <c r="M21" s="324"/>
      <c r="N21" s="324"/>
      <c r="O21" s="324"/>
      <c r="P21" s="324"/>
      <c r="Q21" s="324"/>
      <c r="R21" s="324"/>
      <c r="S21" s="324"/>
      <c r="T21" s="324"/>
      <c r="U21" s="324"/>
      <c r="V21" s="324"/>
      <c r="W21" s="324"/>
      <c r="X21" s="324"/>
    </row>
    <row r="23" spans="1:25">
      <c r="A23" s="256" t="s">
        <v>13</v>
      </c>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row>
    <row r="24" spans="1:25" ht="9.9499999999999993" customHeight="1">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row>
    <row r="25" spans="1:25" ht="15.95" customHeight="1">
      <c r="A25" s="88" t="s">
        <v>213</v>
      </c>
    </row>
    <row r="26" spans="1:25">
      <c r="A26" s="88"/>
      <c r="B26" s="356"/>
      <c r="C26" s="357"/>
      <c r="D26" s="357"/>
      <c r="E26" s="357"/>
      <c r="F26" s="357"/>
      <c r="G26" s="357"/>
      <c r="H26" s="357"/>
      <c r="I26" s="357"/>
      <c r="J26" s="357"/>
      <c r="K26" s="357"/>
      <c r="L26" s="357"/>
      <c r="M26" s="357"/>
      <c r="N26" s="357"/>
      <c r="O26" s="357"/>
      <c r="P26" s="357"/>
      <c r="Q26" s="357"/>
      <c r="R26" s="357"/>
      <c r="S26" s="357"/>
      <c r="T26" s="357"/>
      <c r="U26" s="357"/>
      <c r="V26" s="357"/>
      <c r="W26" s="357"/>
      <c r="X26" s="358"/>
    </row>
    <row r="27" spans="1:25">
      <c r="A27" s="88"/>
      <c r="B27" s="359"/>
      <c r="C27" s="360"/>
      <c r="D27" s="360"/>
      <c r="E27" s="360"/>
      <c r="F27" s="360"/>
      <c r="G27" s="360"/>
      <c r="H27" s="360"/>
      <c r="I27" s="360"/>
      <c r="J27" s="360"/>
      <c r="K27" s="360"/>
      <c r="L27" s="360"/>
      <c r="M27" s="360"/>
      <c r="N27" s="360"/>
      <c r="O27" s="360"/>
      <c r="P27" s="360"/>
      <c r="Q27" s="360"/>
      <c r="R27" s="360"/>
      <c r="S27" s="360"/>
      <c r="T27" s="360"/>
      <c r="U27" s="360"/>
      <c r="V27" s="360"/>
      <c r="W27" s="360"/>
      <c r="X27" s="361"/>
    </row>
    <row r="28" spans="1:25">
      <c r="A28" s="88"/>
      <c r="B28" s="359"/>
      <c r="C28" s="360"/>
      <c r="D28" s="360"/>
      <c r="E28" s="360"/>
      <c r="F28" s="360"/>
      <c r="G28" s="360"/>
      <c r="H28" s="360"/>
      <c r="I28" s="360"/>
      <c r="J28" s="360"/>
      <c r="K28" s="360"/>
      <c r="L28" s="360"/>
      <c r="M28" s="360"/>
      <c r="N28" s="360"/>
      <c r="O28" s="360"/>
      <c r="P28" s="360"/>
      <c r="Q28" s="360"/>
      <c r="R28" s="360"/>
      <c r="S28" s="360"/>
      <c r="T28" s="360"/>
      <c r="U28" s="360"/>
      <c r="V28" s="360"/>
      <c r="W28" s="360"/>
      <c r="X28" s="361"/>
    </row>
    <row r="29" spans="1:25">
      <c r="A29" s="88"/>
      <c r="B29" s="362"/>
      <c r="C29" s="363"/>
      <c r="D29" s="363"/>
      <c r="E29" s="363"/>
      <c r="F29" s="363"/>
      <c r="G29" s="363"/>
      <c r="H29" s="363"/>
      <c r="I29" s="363"/>
      <c r="J29" s="363"/>
      <c r="K29" s="363"/>
      <c r="L29" s="363"/>
      <c r="M29" s="363"/>
      <c r="N29" s="363"/>
      <c r="O29" s="363"/>
      <c r="P29" s="363"/>
      <c r="Q29" s="363"/>
      <c r="R29" s="363"/>
      <c r="S29" s="363"/>
      <c r="T29" s="363"/>
      <c r="U29" s="363"/>
      <c r="V29" s="363"/>
      <c r="W29" s="363"/>
      <c r="X29" s="364"/>
    </row>
    <row r="30" spans="1:25" ht="15.95" customHeight="1">
      <c r="A30" s="79" t="s">
        <v>214</v>
      </c>
    </row>
    <row r="31" spans="1:25">
      <c r="B31" s="365"/>
      <c r="C31" s="366"/>
      <c r="D31" s="366"/>
      <c r="E31" s="366"/>
      <c r="F31" s="366"/>
      <c r="G31" s="366"/>
      <c r="H31" s="366"/>
      <c r="I31" s="366"/>
      <c r="J31" s="366"/>
      <c r="K31" s="366"/>
      <c r="L31" s="366"/>
      <c r="M31" s="366"/>
      <c r="N31" s="366"/>
      <c r="O31" s="366"/>
      <c r="P31" s="366"/>
      <c r="Q31" s="366"/>
      <c r="R31" s="366"/>
      <c r="S31" s="366"/>
      <c r="T31" s="366"/>
      <c r="U31" s="366"/>
      <c r="V31" s="366"/>
      <c r="W31" s="366"/>
      <c r="X31" s="367"/>
    </row>
    <row r="32" spans="1:25">
      <c r="B32" s="368"/>
      <c r="C32" s="369"/>
      <c r="D32" s="369"/>
      <c r="E32" s="369"/>
      <c r="F32" s="369"/>
      <c r="G32" s="369"/>
      <c r="H32" s="369"/>
      <c r="I32" s="369"/>
      <c r="J32" s="369"/>
      <c r="K32" s="369"/>
      <c r="L32" s="369"/>
      <c r="M32" s="369"/>
      <c r="N32" s="369"/>
      <c r="O32" s="369"/>
      <c r="P32" s="369"/>
      <c r="Q32" s="369"/>
      <c r="R32" s="369"/>
      <c r="S32" s="369"/>
      <c r="T32" s="369"/>
      <c r="U32" s="369"/>
      <c r="V32" s="369"/>
      <c r="W32" s="369"/>
      <c r="X32" s="370"/>
    </row>
    <row r="33" spans="2:24">
      <c r="B33" s="368"/>
      <c r="C33" s="369"/>
      <c r="D33" s="369"/>
      <c r="E33" s="369"/>
      <c r="F33" s="369"/>
      <c r="G33" s="369"/>
      <c r="H33" s="369"/>
      <c r="I33" s="369"/>
      <c r="J33" s="369"/>
      <c r="K33" s="369"/>
      <c r="L33" s="369"/>
      <c r="M33" s="369"/>
      <c r="N33" s="369"/>
      <c r="O33" s="369"/>
      <c r="P33" s="369"/>
      <c r="Q33" s="369"/>
      <c r="R33" s="369"/>
      <c r="S33" s="369"/>
      <c r="T33" s="369"/>
      <c r="U33" s="369"/>
      <c r="V33" s="369"/>
      <c r="W33" s="369"/>
      <c r="X33" s="370"/>
    </row>
    <row r="34" spans="2:24">
      <c r="B34" s="368"/>
      <c r="C34" s="369"/>
      <c r="D34" s="369"/>
      <c r="E34" s="369"/>
      <c r="F34" s="369"/>
      <c r="G34" s="369"/>
      <c r="H34" s="369"/>
      <c r="I34" s="369"/>
      <c r="J34" s="369"/>
      <c r="K34" s="369"/>
      <c r="L34" s="369"/>
      <c r="M34" s="369"/>
      <c r="N34" s="369"/>
      <c r="O34" s="369"/>
      <c r="P34" s="369"/>
      <c r="Q34" s="369"/>
      <c r="R34" s="369"/>
      <c r="S34" s="369"/>
      <c r="T34" s="369"/>
      <c r="U34" s="369"/>
      <c r="V34" s="369"/>
      <c r="W34" s="369"/>
      <c r="X34" s="370"/>
    </row>
    <row r="35" spans="2:24">
      <c r="B35" s="368"/>
      <c r="C35" s="369"/>
      <c r="D35" s="369"/>
      <c r="E35" s="369"/>
      <c r="F35" s="369"/>
      <c r="G35" s="369"/>
      <c r="H35" s="369"/>
      <c r="I35" s="369"/>
      <c r="J35" s="369"/>
      <c r="K35" s="369"/>
      <c r="L35" s="369"/>
      <c r="M35" s="369"/>
      <c r="N35" s="369"/>
      <c r="O35" s="369"/>
      <c r="P35" s="369"/>
      <c r="Q35" s="369"/>
      <c r="R35" s="369"/>
      <c r="S35" s="369"/>
      <c r="T35" s="369"/>
      <c r="U35" s="369"/>
      <c r="V35" s="369"/>
      <c r="W35" s="369"/>
      <c r="X35" s="370"/>
    </row>
    <row r="36" spans="2:24">
      <c r="B36" s="368"/>
      <c r="C36" s="369"/>
      <c r="D36" s="369"/>
      <c r="E36" s="369"/>
      <c r="F36" s="369"/>
      <c r="G36" s="369"/>
      <c r="H36" s="369"/>
      <c r="I36" s="369"/>
      <c r="J36" s="369"/>
      <c r="K36" s="369"/>
      <c r="L36" s="369"/>
      <c r="M36" s="369"/>
      <c r="N36" s="369"/>
      <c r="O36" s="369"/>
      <c r="P36" s="369"/>
      <c r="Q36" s="369"/>
      <c r="R36" s="369"/>
      <c r="S36" s="369"/>
      <c r="T36" s="369"/>
      <c r="U36" s="369"/>
      <c r="V36" s="369"/>
      <c r="W36" s="369"/>
      <c r="X36" s="370"/>
    </row>
    <row r="37" spans="2:24">
      <c r="B37" s="368"/>
      <c r="C37" s="369"/>
      <c r="D37" s="369"/>
      <c r="E37" s="369"/>
      <c r="F37" s="369"/>
      <c r="G37" s="369"/>
      <c r="H37" s="369"/>
      <c r="I37" s="369"/>
      <c r="J37" s="369"/>
      <c r="K37" s="369"/>
      <c r="L37" s="369"/>
      <c r="M37" s="369"/>
      <c r="N37" s="369"/>
      <c r="O37" s="369"/>
      <c r="P37" s="369"/>
      <c r="Q37" s="369"/>
      <c r="R37" s="369"/>
      <c r="S37" s="369"/>
      <c r="T37" s="369"/>
      <c r="U37" s="369"/>
      <c r="V37" s="369"/>
      <c r="W37" s="369"/>
      <c r="X37" s="370"/>
    </row>
    <row r="38" spans="2:24">
      <c r="B38" s="368"/>
      <c r="C38" s="369"/>
      <c r="D38" s="369"/>
      <c r="E38" s="369"/>
      <c r="F38" s="369"/>
      <c r="G38" s="369"/>
      <c r="H38" s="369"/>
      <c r="I38" s="369"/>
      <c r="J38" s="369"/>
      <c r="K38" s="369"/>
      <c r="L38" s="369"/>
      <c r="M38" s="369"/>
      <c r="N38" s="369"/>
      <c r="O38" s="369"/>
      <c r="P38" s="369"/>
      <c r="Q38" s="369"/>
      <c r="R38" s="369"/>
      <c r="S38" s="369"/>
      <c r="T38" s="369"/>
      <c r="U38" s="369"/>
      <c r="V38" s="369"/>
      <c r="W38" s="369"/>
      <c r="X38" s="370"/>
    </row>
    <row r="39" spans="2:24">
      <c r="B39" s="368"/>
      <c r="C39" s="369"/>
      <c r="D39" s="369"/>
      <c r="E39" s="369"/>
      <c r="F39" s="369"/>
      <c r="G39" s="369"/>
      <c r="H39" s="369"/>
      <c r="I39" s="369"/>
      <c r="J39" s="369"/>
      <c r="K39" s="369"/>
      <c r="L39" s="369"/>
      <c r="M39" s="369"/>
      <c r="N39" s="369"/>
      <c r="O39" s="369"/>
      <c r="P39" s="369"/>
      <c r="Q39" s="369"/>
      <c r="R39" s="369"/>
      <c r="S39" s="369"/>
      <c r="T39" s="369"/>
      <c r="U39" s="369"/>
      <c r="V39" s="369"/>
      <c r="W39" s="369"/>
      <c r="X39" s="370"/>
    </row>
    <row r="40" spans="2:24">
      <c r="B40" s="368"/>
      <c r="C40" s="369"/>
      <c r="D40" s="369"/>
      <c r="E40" s="369"/>
      <c r="F40" s="369"/>
      <c r="G40" s="369"/>
      <c r="H40" s="369"/>
      <c r="I40" s="369"/>
      <c r="J40" s="369"/>
      <c r="K40" s="369"/>
      <c r="L40" s="369"/>
      <c r="M40" s="369"/>
      <c r="N40" s="369"/>
      <c r="O40" s="369"/>
      <c r="P40" s="369"/>
      <c r="Q40" s="369"/>
      <c r="R40" s="369"/>
      <c r="S40" s="369"/>
      <c r="T40" s="369"/>
      <c r="U40" s="369"/>
      <c r="V40" s="369"/>
      <c r="W40" s="369"/>
      <c r="X40" s="370"/>
    </row>
    <row r="41" spans="2:24">
      <c r="B41" s="368"/>
      <c r="C41" s="369"/>
      <c r="D41" s="369"/>
      <c r="E41" s="369"/>
      <c r="F41" s="369"/>
      <c r="G41" s="369"/>
      <c r="H41" s="369"/>
      <c r="I41" s="369"/>
      <c r="J41" s="369"/>
      <c r="K41" s="369"/>
      <c r="L41" s="369"/>
      <c r="M41" s="369"/>
      <c r="N41" s="369"/>
      <c r="O41" s="369"/>
      <c r="P41" s="369"/>
      <c r="Q41" s="369"/>
      <c r="R41" s="369"/>
      <c r="S41" s="369"/>
      <c r="T41" s="369"/>
      <c r="U41" s="369"/>
      <c r="V41" s="369"/>
      <c r="W41" s="369"/>
      <c r="X41" s="370"/>
    </row>
    <row r="42" spans="2:24">
      <c r="B42" s="368"/>
      <c r="C42" s="369"/>
      <c r="D42" s="369"/>
      <c r="E42" s="369"/>
      <c r="F42" s="369"/>
      <c r="G42" s="369"/>
      <c r="H42" s="369"/>
      <c r="I42" s="369"/>
      <c r="J42" s="369"/>
      <c r="K42" s="369"/>
      <c r="L42" s="369"/>
      <c r="M42" s="369"/>
      <c r="N42" s="369"/>
      <c r="O42" s="369"/>
      <c r="P42" s="369"/>
      <c r="Q42" s="369"/>
      <c r="R42" s="369"/>
      <c r="S42" s="369"/>
      <c r="T42" s="369"/>
      <c r="U42" s="369"/>
      <c r="V42" s="369"/>
      <c r="W42" s="369"/>
      <c r="X42" s="370"/>
    </row>
    <row r="43" spans="2:24">
      <c r="B43" s="368"/>
      <c r="C43" s="369"/>
      <c r="D43" s="369"/>
      <c r="E43" s="369"/>
      <c r="F43" s="369"/>
      <c r="G43" s="369"/>
      <c r="H43" s="369"/>
      <c r="I43" s="369"/>
      <c r="J43" s="369"/>
      <c r="K43" s="369"/>
      <c r="L43" s="369"/>
      <c r="M43" s="369"/>
      <c r="N43" s="369"/>
      <c r="O43" s="369"/>
      <c r="P43" s="369"/>
      <c r="Q43" s="369"/>
      <c r="R43" s="369"/>
      <c r="S43" s="369"/>
      <c r="T43" s="369"/>
      <c r="U43" s="369"/>
      <c r="V43" s="369"/>
      <c r="W43" s="369"/>
      <c r="X43" s="370"/>
    </row>
    <row r="44" spans="2:24">
      <c r="B44" s="371"/>
      <c r="C44" s="372"/>
      <c r="D44" s="372"/>
      <c r="E44" s="372"/>
      <c r="F44" s="372"/>
      <c r="G44" s="372"/>
      <c r="H44" s="372"/>
      <c r="I44" s="372"/>
      <c r="J44" s="372"/>
      <c r="K44" s="372"/>
      <c r="L44" s="372"/>
      <c r="M44" s="372"/>
      <c r="N44" s="372"/>
      <c r="O44" s="372"/>
      <c r="P44" s="372"/>
      <c r="Q44" s="372"/>
      <c r="R44" s="372"/>
      <c r="S44" s="372"/>
      <c r="T44" s="372"/>
      <c r="U44" s="372"/>
      <c r="V44" s="372"/>
      <c r="W44" s="372"/>
      <c r="X44" s="373"/>
    </row>
  </sheetData>
  <sheetProtection algorithmName="SHA-512" hashValue="FdhHPAG29n5dzNFEbhhdNY9YJtQ9ZgrEw/bte4oYWIfUPy+w+cPIxYgVEJwqIAWiYlaiPPif3SMz/bku0mXFhw==" saltValue="rCFI2WAAorRSWnkU1ZzOcg==" spinCount="100000" sheet="1" formatCells="0" formatColumns="0" formatRows="0" insertColumns="0" insertRows="0" insertHyperlinks="0" sort="0" autoFilter="0" pivotTables="0"/>
  <mergeCells count="18">
    <mergeCell ref="H11:J11"/>
    <mergeCell ref="K11:X11"/>
    <mergeCell ref="R5:X5"/>
    <mergeCell ref="H9:J9"/>
    <mergeCell ref="K9:X9"/>
    <mergeCell ref="H10:J10"/>
    <mergeCell ref="K10:X10"/>
    <mergeCell ref="I13:K13"/>
    <mergeCell ref="L13:X13"/>
    <mergeCell ref="I14:K14"/>
    <mergeCell ref="L14:X14"/>
    <mergeCell ref="I15:K15"/>
    <mergeCell ref="L15:X15"/>
    <mergeCell ref="A18:X18"/>
    <mergeCell ref="A23:Y23"/>
    <mergeCell ref="B31:X44"/>
    <mergeCell ref="B26:X29"/>
    <mergeCell ref="A21:X21"/>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tint="0.499984740745262"/>
  </sheetPr>
  <dimension ref="A1:AK36"/>
  <sheetViews>
    <sheetView showGridLines="0" view="pageBreakPreview" topLeftCell="A10" zoomScale="85" zoomScaleNormal="100" zoomScaleSheetLayoutView="85" workbookViewId="0"/>
  </sheetViews>
  <sheetFormatPr defaultColWidth="3.125" defaultRowHeight="14.25"/>
  <cols>
    <col min="1" max="1" width="3.125" style="79" customWidth="1"/>
    <col min="2" max="24" width="3.125" style="79"/>
    <col min="25" max="25" width="0.875" style="79" customWidth="1"/>
    <col min="26" max="16384" width="3.125" style="79"/>
  </cols>
  <sheetData>
    <row r="1" spans="1:37" ht="9.9499999999999993" customHeight="1"/>
    <row r="2" spans="1:37" ht="9.9499999999999993" customHeight="1"/>
    <row r="3" spans="1:37">
      <c r="A3" s="79" t="s">
        <v>263</v>
      </c>
    </row>
    <row r="4" spans="1:37" ht="9.9499999999999993" customHeight="1"/>
    <row r="5" spans="1:37">
      <c r="R5" s="257" t="str">
        <f>IF(中止・廃止申請日="","",中止・廃止申請日)</f>
        <v/>
      </c>
      <c r="S5" s="257"/>
      <c r="T5" s="257"/>
      <c r="U5" s="257"/>
      <c r="V5" s="257"/>
      <c r="W5" s="257"/>
      <c r="X5" s="257"/>
      <c r="AK5" s="206"/>
    </row>
    <row r="6" spans="1:37" ht="20.100000000000001" customHeight="1">
      <c r="A6" s="79" t="s">
        <v>127</v>
      </c>
      <c r="E6" s="87"/>
    </row>
    <row r="9" spans="1:37" ht="21" customHeight="1">
      <c r="H9" s="248" t="s">
        <v>0</v>
      </c>
      <c r="I9" s="248"/>
      <c r="J9" s="248"/>
      <c r="K9" s="251" t="str">
        <f>IF(住所="","",住所)</f>
        <v/>
      </c>
      <c r="L9" s="251"/>
      <c r="M9" s="251"/>
      <c r="N9" s="251"/>
      <c r="O9" s="251"/>
      <c r="P9" s="251"/>
      <c r="Q9" s="251"/>
      <c r="R9" s="251"/>
      <c r="S9" s="251"/>
      <c r="T9" s="251"/>
      <c r="U9" s="251"/>
      <c r="V9" s="251"/>
      <c r="W9" s="251"/>
      <c r="X9" s="251"/>
    </row>
    <row r="10" spans="1:37" ht="21" customHeight="1">
      <c r="H10" s="248" t="s">
        <v>11</v>
      </c>
      <c r="I10" s="248"/>
      <c r="J10" s="248"/>
      <c r="K10" s="251" t="str">
        <f>IF(名称="","",名称)</f>
        <v/>
      </c>
      <c r="L10" s="251"/>
      <c r="M10" s="251"/>
      <c r="N10" s="251"/>
      <c r="O10" s="251"/>
      <c r="P10" s="251"/>
      <c r="Q10" s="251"/>
      <c r="R10" s="251"/>
      <c r="S10" s="251"/>
      <c r="T10" s="251"/>
      <c r="U10" s="251"/>
      <c r="V10" s="251"/>
      <c r="W10" s="251"/>
      <c r="X10" s="251"/>
    </row>
    <row r="11" spans="1:37" ht="21" customHeight="1">
      <c r="H11" s="248" t="s">
        <v>14</v>
      </c>
      <c r="I11" s="248"/>
      <c r="J11" s="248"/>
      <c r="K11" s="252" t="str">
        <f>IF(代表者氏名="","",代表者役職&amp;"　"&amp;代表者氏名&amp;"")</f>
        <v/>
      </c>
      <c r="L11" s="252"/>
      <c r="M11" s="252"/>
      <c r="N11" s="252"/>
      <c r="O11" s="252"/>
      <c r="P11" s="252"/>
      <c r="Q11" s="252"/>
      <c r="R11" s="252"/>
      <c r="S11" s="252"/>
      <c r="T11" s="252"/>
      <c r="U11" s="252"/>
      <c r="V11" s="252"/>
      <c r="W11" s="252"/>
      <c r="X11" s="252"/>
    </row>
    <row r="12" spans="1:37" ht="9.9499999999999993" customHeight="1"/>
    <row r="13" spans="1:37" ht="21" customHeight="1">
      <c r="I13" s="253" t="s">
        <v>6</v>
      </c>
      <c r="J13" s="253"/>
      <c r="K13" s="253"/>
      <c r="L13" s="255" t="str">
        <f>IF(担当者氏名="","",担当者役職&amp;"　"&amp;担当者氏名)</f>
        <v/>
      </c>
      <c r="M13" s="255"/>
      <c r="N13" s="255"/>
      <c r="O13" s="255"/>
      <c r="P13" s="255"/>
      <c r="Q13" s="255"/>
      <c r="R13" s="255"/>
      <c r="S13" s="255"/>
      <c r="T13" s="255"/>
      <c r="U13" s="255"/>
      <c r="V13" s="255"/>
      <c r="W13" s="255"/>
      <c r="X13" s="255"/>
    </row>
    <row r="14" spans="1:37" ht="21" customHeight="1">
      <c r="I14" s="253" t="s">
        <v>5</v>
      </c>
      <c r="J14" s="253"/>
      <c r="K14" s="253"/>
      <c r="L14" s="255" t="str">
        <f>IF(担当者電話番号="","",担当者電話番号)</f>
        <v/>
      </c>
      <c r="M14" s="255"/>
      <c r="N14" s="255"/>
      <c r="O14" s="255"/>
      <c r="P14" s="255"/>
      <c r="Q14" s="255"/>
      <c r="R14" s="255"/>
      <c r="S14" s="255"/>
      <c r="T14" s="255"/>
      <c r="U14" s="255"/>
      <c r="V14" s="255"/>
      <c r="W14" s="255"/>
      <c r="X14" s="255"/>
    </row>
    <row r="15" spans="1:37" ht="21" customHeight="1">
      <c r="I15" s="253" t="s">
        <v>9</v>
      </c>
      <c r="J15" s="253"/>
      <c r="K15" s="253"/>
      <c r="L15" s="255" t="str">
        <f>IF(ISBLANK(メールアドレス),"",メールアドレス)</f>
        <v/>
      </c>
      <c r="M15" s="255"/>
      <c r="N15" s="255"/>
      <c r="O15" s="255"/>
      <c r="P15" s="255"/>
      <c r="Q15" s="255"/>
      <c r="R15" s="255"/>
      <c r="S15" s="255"/>
      <c r="T15" s="255"/>
      <c r="U15" s="255"/>
      <c r="V15" s="255"/>
      <c r="W15" s="255"/>
      <c r="X15" s="255"/>
    </row>
    <row r="18" spans="1:25" ht="19.5" customHeight="1">
      <c r="A18" s="334" t="s">
        <v>490</v>
      </c>
      <c r="B18" s="334"/>
      <c r="C18" s="334"/>
      <c r="D18" s="334"/>
      <c r="E18" s="334"/>
      <c r="F18" s="334"/>
      <c r="G18" s="334"/>
      <c r="H18" s="334"/>
      <c r="I18" s="334"/>
      <c r="J18" s="334"/>
      <c r="K18" s="334"/>
      <c r="L18" s="334"/>
      <c r="M18" s="334"/>
      <c r="N18" s="334"/>
      <c r="O18" s="334"/>
      <c r="P18" s="334"/>
      <c r="Q18" s="334"/>
      <c r="R18" s="334"/>
      <c r="S18" s="334"/>
      <c r="T18" s="334"/>
      <c r="U18" s="334"/>
      <c r="V18" s="334"/>
      <c r="W18" s="334"/>
      <c r="X18" s="334"/>
    </row>
    <row r="19" spans="1:25" ht="19.5" customHeight="1">
      <c r="E19" s="81" t="s">
        <v>491</v>
      </c>
      <c r="F19" s="89"/>
      <c r="G19" s="89"/>
      <c r="H19" s="89"/>
      <c r="I19" s="89"/>
      <c r="J19" s="89"/>
      <c r="K19" s="89"/>
      <c r="L19" s="375" t="str">
        <f>J22</f>
        <v>中止・廃止</v>
      </c>
      <c r="M19" s="375"/>
      <c r="N19" s="375"/>
      <c r="O19" s="375"/>
      <c r="P19" s="89"/>
      <c r="Q19" s="89" t="s">
        <v>492</v>
      </c>
      <c r="R19" s="89"/>
      <c r="S19" s="89"/>
      <c r="T19" s="89"/>
      <c r="U19" s="89"/>
      <c r="V19" s="89"/>
      <c r="W19" s="89"/>
      <c r="X19" s="89"/>
    </row>
    <row r="20" spans="1:25" ht="17.25" customHeight="1">
      <c r="A20" s="197"/>
      <c r="B20" s="198"/>
      <c r="C20" s="198"/>
      <c r="D20" s="198"/>
      <c r="E20" s="198"/>
      <c r="F20" s="198"/>
      <c r="G20" s="198"/>
      <c r="H20" s="198"/>
      <c r="I20" s="198"/>
      <c r="J20" s="198"/>
      <c r="K20" s="198"/>
      <c r="L20" s="198"/>
      <c r="M20" s="198"/>
      <c r="N20" s="198"/>
      <c r="O20" s="198"/>
      <c r="P20" s="198"/>
      <c r="Q20" s="198"/>
      <c r="R20" s="198"/>
      <c r="S20" s="198"/>
      <c r="T20" s="198"/>
      <c r="U20" s="198"/>
      <c r="V20" s="198"/>
      <c r="W20" s="198"/>
      <c r="X20" s="198"/>
    </row>
    <row r="21" spans="1:25">
      <c r="B21" s="79" t="str">
        <f>IF(交付決定日等="","",交付決定日等)</f>
        <v/>
      </c>
      <c r="O21" s="79" t="s">
        <v>231</v>
      </c>
    </row>
    <row r="22" spans="1:25" ht="17.45" customHeight="1">
      <c r="A22" s="81" t="s">
        <v>486</v>
      </c>
      <c r="B22" s="81"/>
      <c r="C22" s="81"/>
      <c r="D22" s="81"/>
      <c r="E22" s="81"/>
      <c r="F22" s="81"/>
      <c r="G22" s="81"/>
      <c r="H22" s="81"/>
      <c r="I22" s="81"/>
      <c r="J22" s="374" t="s">
        <v>487</v>
      </c>
      <c r="K22" s="374"/>
      <c r="L22" s="374"/>
      <c r="M22" s="374"/>
      <c r="O22" s="81" t="s">
        <v>489</v>
      </c>
      <c r="P22" s="81"/>
      <c r="Q22" s="81"/>
      <c r="R22" s="81"/>
      <c r="S22" s="81"/>
      <c r="T22" s="81"/>
      <c r="U22" s="81"/>
      <c r="V22" s="81"/>
      <c r="W22" s="81"/>
      <c r="X22" s="81"/>
    </row>
    <row r="23" spans="1:25" ht="17.45" customHeight="1">
      <c r="A23" s="81" t="s">
        <v>488</v>
      </c>
      <c r="B23" s="81"/>
      <c r="C23" s="81"/>
      <c r="D23" s="81"/>
      <c r="E23" s="81"/>
      <c r="F23" s="81"/>
      <c r="G23" s="81"/>
      <c r="H23" s="81"/>
      <c r="I23" s="81"/>
      <c r="J23" s="81"/>
      <c r="K23" s="81"/>
      <c r="L23" s="81"/>
      <c r="M23" s="81"/>
      <c r="N23" s="81"/>
      <c r="O23" s="81"/>
      <c r="P23" s="81"/>
      <c r="Q23" s="81"/>
      <c r="R23" s="81"/>
      <c r="S23" s="81"/>
      <c r="T23" s="81"/>
      <c r="U23" s="81"/>
      <c r="V23" s="81"/>
      <c r="W23" s="81"/>
      <c r="X23" s="81"/>
    </row>
    <row r="25" spans="1:25">
      <c r="A25" s="256" t="s">
        <v>13</v>
      </c>
      <c r="B25" s="256"/>
      <c r="C25" s="256"/>
      <c r="D25" s="256"/>
      <c r="E25" s="256"/>
      <c r="F25" s="256"/>
      <c r="G25" s="256"/>
      <c r="H25" s="256"/>
      <c r="I25" s="256"/>
      <c r="J25" s="256"/>
      <c r="K25" s="256"/>
      <c r="L25" s="256"/>
      <c r="M25" s="256"/>
      <c r="N25" s="256"/>
      <c r="O25" s="256"/>
      <c r="P25" s="256"/>
      <c r="Q25" s="256"/>
      <c r="R25" s="256"/>
      <c r="S25" s="256"/>
      <c r="T25" s="256"/>
      <c r="U25" s="256"/>
      <c r="V25" s="256"/>
      <c r="W25" s="256"/>
      <c r="X25" s="256"/>
      <c r="Y25" s="256"/>
    </row>
    <row r="26" spans="1:25" ht="9.9499999999999993" customHeight="1">
      <c r="A26" s="196"/>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row>
    <row r="27" spans="1:25">
      <c r="A27" s="90" t="s">
        <v>215</v>
      </c>
    </row>
    <row r="28" spans="1:25">
      <c r="A28" s="88"/>
      <c r="B28" s="356"/>
      <c r="C28" s="357"/>
      <c r="D28" s="357"/>
      <c r="E28" s="357"/>
      <c r="F28" s="357"/>
      <c r="G28" s="357"/>
      <c r="H28" s="357"/>
      <c r="I28" s="357"/>
      <c r="J28" s="357"/>
      <c r="K28" s="357"/>
      <c r="L28" s="357"/>
      <c r="M28" s="357"/>
      <c r="N28" s="357"/>
      <c r="O28" s="357"/>
      <c r="P28" s="357"/>
      <c r="Q28" s="357"/>
      <c r="R28" s="357"/>
      <c r="S28" s="357"/>
      <c r="T28" s="357"/>
      <c r="U28" s="357"/>
      <c r="V28" s="357"/>
      <c r="W28" s="357"/>
      <c r="X28" s="358"/>
    </row>
    <row r="29" spans="1:25">
      <c r="A29" s="88"/>
      <c r="B29" s="359"/>
      <c r="C29" s="360"/>
      <c r="D29" s="360"/>
      <c r="E29" s="360"/>
      <c r="F29" s="360"/>
      <c r="G29" s="360"/>
      <c r="H29" s="360"/>
      <c r="I29" s="360"/>
      <c r="J29" s="360"/>
      <c r="K29" s="360"/>
      <c r="L29" s="360"/>
      <c r="M29" s="360"/>
      <c r="N29" s="360"/>
      <c r="O29" s="360"/>
      <c r="P29" s="360"/>
      <c r="Q29" s="360"/>
      <c r="R29" s="360"/>
      <c r="S29" s="360"/>
      <c r="T29" s="360"/>
      <c r="U29" s="360"/>
      <c r="V29" s="360"/>
      <c r="W29" s="360"/>
      <c r="X29" s="361"/>
    </row>
    <row r="30" spans="1:25">
      <c r="A30" s="88"/>
      <c r="B30" s="359"/>
      <c r="C30" s="360"/>
      <c r="D30" s="360"/>
      <c r="E30" s="360"/>
      <c r="F30" s="360"/>
      <c r="G30" s="360"/>
      <c r="H30" s="360"/>
      <c r="I30" s="360"/>
      <c r="J30" s="360"/>
      <c r="K30" s="360"/>
      <c r="L30" s="360"/>
      <c r="M30" s="360"/>
      <c r="N30" s="360"/>
      <c r="O30" s="360"/>
      <c r="P30" s="360"/>
      <c r="Q30" s="360"/>
      <c r="R30" s="360"/>
      <c r="S30" s="360"/>
      <c r="T30" s="360"/>
      <c r="U30" s="360"/>
      <c r="V30" s="360"/>
      <c r="W30" s="360"/>
      <c r="X30" s="361"/>
    </row>
    <row r="31" spans="1:25">
      <c r="A31" s="88"/>
      <c r="B31" s="362"/>
      <c r="C31" s="363"/>
      <c r="D31" s="363"/>
      <c r="E31" s="363"/>
      <c r="F31" s="363"/>
      <c r="G31" s="363"/>
      <c r="H31" s="363"/>
      <c r="I31" s="363"/>
      <c r="J31" s="363"/>
      <c r="K31" s="363"/>
      <c r="L31" s="363"/>
      <c r="M31" s="363"/>
      <c r="N31" s="363"/>
      <c r="O31" s="363"/>
      <c r="P31" s="363"/>
      <c r="Q31" s="363"/>
      <c r="R31" s="363"/>
      <c r="S31" s="363"/>
      <c r="T31" s="363"/>
      <c r="U31" s="363"/>
      <c r="V31" s="363"/>
      <c r="W31" s="363"/>
      <c r="X31" s="364"/>
    </row>
    <row r="32" spans="1:25">
      <c r="A32" s="200" t="s">
        <v>216</v>
      </c>
    </row>
    <row r="33" spans="2:24">
      <c r="B33" s="365"/>
      <c r="C33" s="366"/>
      <c r="D33" s="366"/>
      <c r="E33" s="366"/>
      <c r="F33" s="366"/>
      <c r="G33" s="366"/>
      <c r="H33" s="366"/>
      <c r="I33" s="366"/>
      <c r="J33" s="366"/>
      <c r="K33" s="366"/>
      <c r="L33" s="366"/>
      <c r="M33" s="366"/>
      <c r="N33" s="366"/>
      <c r="O33" s="366"/>
      <c r="P33" s="366"/>
      <c r="Q33" s="366"/>
      <c r="R33" s="366"/>
      <c r="S33" s="366"/>
      <c r="T33" s="366"/>
      <c r="U33" s="366"/>
      <c r="V33" s="366"/>
      <c r="W33" s="366"/>
      <c r="X33" s="367"/>
    </row>
    <row r="34" spans="2:24">
      <c r="B34" s="368"/>
      <c r="C34" s="369"/>
      <c r="D34" s="369"/>
      <c r="E34" s="369"/>
      <c r="F34" s="369"/>
      <c r="G34" s="369"/>
      <c r="H34" s="369"/>
      <c r="I34" s="369"/>
      <c r="J34" s="369"/>
      <c r="K34" s="369"/>
      <c r="L34" s="369"/>
      <c r="M34" s="369"/>
      <c r="N34" s="369"/>
      <c r="O34" s="369"/>
      <c r="P34" s="369"/>
      <c r="Q34" s="369"/>
      <c r="R34" s="369"/>
      <c r="S34" s="369"/>
      <c r="T34" s="369"/>
      <c r="U34" s="369"/>
      <c r="V34" s="369"/>
      <c r="W34" s="369"/>
      <c r="X34" s="370"/>
    </row>
    <row r="35" spans="2:24">
      <c r="B35" s="368"/>
      <c r="C35" s="369"/>
      <c r="D35" s="369"/>
      <c r="E35" s="369"/>
      <c r="F35" s="369"/>
      <c r="G35" s="369"/>
      <c r="H35" s="369"/>
      <c r="I35" s="369"/>
      <c r="J35" s="369"/>
      <c r="K35" s="369"/>
      <c r="L35" s="369"/>
      <c r="M35" s="369"/>
      <c r="N35" s="369"/>
      <c r="O35" s="369"/>
      <c r="P35" s="369"/>
      <c r="Q35" s="369"/>
      <c r="R35" s="369"/>
      <c r="S35" s="369"/>
      <c r="T35" s="369"/>
      <c r="U35" s="369"/>
      <c r="V35" s="369"/>
      <c r="W35" s="369"/>
      <c r="X35" s="370"/>
    </row>
    <row r="36" spans="2:24">
      <c r="B36" s="371"/>
      <c r="C36" s="372"/>
      <c r="D36" s="372"/>
      <c r="E36" s="372"/>
      <c r="F36" s="372"/>
      <c r="G36" s="372"/>
      <c r="H36" s="372"/>
      <c r="I36" s="372"/>
      <c r="J36" s="372"/>
      <c r="K36" s="372"/>
      <c r="L36" s="372"/>
      <c r="M36" s="372"/>
      <c r="N36" s="372"/>
      <c r="O36" s="372"/>
      <c r="P36" s="372"/>
      <c r="Q36" s="372"/>
      <c r="R36" s="372"/>
      <c r="S36" s="372"/>
      <c r="T36" s="372"/>
      <c r="U36" s="372"/>
      <c r="V36" s="372"/>
      <c r="W36" s="372"/>
      <c r="X36" s="373"/>
    </row>
  </sheetData>
  <sheetProtection algorithmName="SHA-512" hashValue="PJBJ1IzREF7QYdMH7bOsdOJqAxpOosS/g0w0Ayd4BcGnvwqTxhU6Ek2kwxIFvLlmFyt+vf6Z9yDlOhJcVxVzDg==" saltValue="moCdTjrwwpd9CNE7ZOkVhA==" spinCount="100000" sheet="1" formatCells="0" formatColumns="0" formatRows="0" insertColumns="0" insertRows="0" insertHyperlinks="0" sort="0" autoFilter="0" pivotTables="0"/>
  <mergeCells count="19">
    <mergeCell ref="H11:J11"/>
    <mergeCell ref="K11:X11"/>
    <mergeCell ref="R5:X5"/>
    <mergeCell ref="H9:J9"/>
    <mergeCell ref="K9:X9"/>
    <mergeCell ref="H10:J10"/>
    <mergeCell ref="K10:X10"/>
    <mergeCell ref="I13:K13"/>
    <mergeCell ref="L13:X13"/>
    <mergeCell ref="I14:K14"/>
    <mergeCell ref="L14:X14"/>
    <mergeCell ref="I15:K15"/>
    <mergeCell ref="L15:X15"/>
    <mergeCell ref="A18:X18"/>
    <mergeCell ref="A25:Y25"/>
    <mergeCell ref="B28:X31"/>
    <mergeCell ref="B33:X36"/>
    <mergeCell ref="J22:M22"/>
    <mergeCell ref="L19:O19"/>
  </mergeCells>
  <phoneticPr fontId="2"/>
  <conditionalFormatting sqref="J22:M22">
    <cfRule type="expression" dxfId="72" priority="1">
      <formula>$J$22="中止・廃止"</formula>
    </cfRule>
  </conditionalFormatting>
  <dataValidations count="1">
    <dataValidation type="list" allowBlank="1" showInputMessage="1" showErrorMessage="1" sqref="J22:M22" xr:uid="{00000000-0002-0000-0E00-000000000000}">
      <formula1>"中止,廃止"</formula1>
    </dataValidation>
  </dataValidations>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AX132"/>
  <sheetViews>
    <sheetView showGridLines="0" view="pageBreakPreview" topLeftCell="A4" zoomScale="85" zoomScaleNormal="100" zoomScaleSheetLayoutView="85" workbookViewId="0">
      <selection activeCell="O25" sqref="O25:T25"/>
    </sheetView>
  </sheetViews>
  <sheetFormatPr defaultColWidth="3.125" defaultRowHeight="14.25"/>
  <cols>
    <col min="1" max="1" width="3.125" style="79" customWidth="1"/>
    <col min="2" max="24" width="3.125" style="79"/>
    <col min="25" max="25" width="0.875" style="79" customWidth="1"/>
    <col min="26" max="16384" width="3.125" style="79"/>
  </cols>
  <sheetData>
    <row r="1" spans="1:37" ht="9.9499999999999993" customHeight="1"/>
    <row r="2" spans="1:37" ht="9.9499999999999993" customHeight="1"/>
    <row r="3" spans="1:37">
      <c r="A3" s="79" t="s">
        <v>264</v>
      </c>
    </row>
    <row r="4" spans="1:37" ht="9.9499999999999993" customHeight="1"/>
    <row r="5" spans="1:37">
      <c r="R5" s="257" t="str">
        <f>IF(遂行状況報告日="","",遂行状況報告日)</f>
        <v/>
      </c>
      <c r="S5" s="257"/>
      <c r="T5" s="257"/>
      <c r="U5" s="257"/>
      <c r="V5" s="257"/>
      <c r="W5" s="257"/>
      <c r="X5" s="257"/>
      <c r="AK5" s="206"/>
    </row>
    <row r="6" spans="1:37" ht="20.100000000000001" customHeight="1">
      <c r="A6" s="79" t="s">
        <v>127</v>
      </c>
      <c r="E6" s="87"/>
    </row>
    <row r="8" spans="1:37" ht="21" customHeight="1">
      <c r="H8" s="248" t="s">
        <v>0</v>
      </c>
      <c r="I8" s="248"/>
      <c r="J8" s="248"/>
      <c r="K8" s="251" t="str">
        <f>IF(住所="","",住所)</f>
        <v/>
      </c>
      <c r="L8" s="251"/>
      <c r="M8" s="251"/>
      <c r="N8" s="251"/>
      <c r="O8" s="251"/>
      <c r="P8" s="251"/>
      <c r="Q8" s="251"/>
      <c r="R8" s="251"/>
      <c r="S8" s="251"/>
      <c r="T8" s="251"/>
      <c r="U8" s="251"/>
      <c r="V8" s="251"/>
      <c r="W8" s="251"/>
      <c r="X8" s="251"/>
    </row>
    <row r="9" spans="1:37" ht="21" customHeight="1">
      <c r="H9" s="248" t="s">
        <v>11</v>
      </c>
      <c r="I9" s="248"/>
      <c r="J9" s="248"/>
      <c r="K9" s="251" t="str">
        <f>IF(名称="","",名称)</f>
        <v/>
      </c>
      <c r="L9" s="251"/>
      <c r="M9" s="251"/>
      <c r="N9" s="251"/>
      <c r="O9" s="251"/>
      <c r="P9" s="251"/>
      <c r="Q9" s="251"/>
      <c r="R9" s="251"/>
      <c r="S9" s="251"/>
      <c r="T9" s="251"/>
      <c r="U9" s="251"/>
      <c r="V9" s="251"/>
      <c r="W9" s="251"/>
      <c r="X9" s="251"/>
    </row>
    <row r="10" spans="1:37" ht="21" customHeight="1">
      <c r="H10" s="248" t="s">
        <v>14</v>
      </c>
      <c r="I10" s="248"/>
      <c r="J10" s="248"/>
      <c r="K10" s="252" t="str">
        <f>IF(代表者氏名="","",代表者役職&amp;"　"&amp;代表者氏名&amp;"")</f>
        <v/>
      </c>
      <c r="L10" s="252"/>
      <c r="M10" s="252"/>
      <c r="N10" s="252"/>
      <c r="O10" s="252"/>
      <c r="P10" s="252"/>
      <c r="Q10" s="252"/>
      <c r="R10" s="252"/>
      <c r="S10" s="252"/>
      <c r="T10" s="252"/>
      <c r="U10" s="252"/>
      <c r="V10" s="252"/>
      <c r="W10" s="252"/>
      <c r="X10" s="252"/>
    </row>
    <row r="11" spans="1:37" ht="9.9499999999999993" customHeight="1"/>
    <row r="12" spans="1:37" ht="21" customHeight="1">
      <c r="I12" s="253" t="s">
        <v>6</v>
      </c>
      <c r="J12" s="253"/>
      <c r="K12" s="253"/>
      <c r="L12" s="255" t="str">
        <f>IF(担当者氏名="","",担当者役職&amp;"　"&amp;担当者氏名)</f>
        <v/>
      </c>
      <c r="M12" s="255"/>
      <c r="N12" s="255"/>
      <c r="O12" s="255"/>
      <c r="P12" s="255"/>
      <c r="Q12" s="255"/>
      <c r="R12" s="255"/>
      <c r="S12" s="255"/>
      <c r="T12" s="255"/>
      <c r="U12" s="255"/>
      <c r="V12" s="255"/>
      <c r="W12" s="255"/>
      <c r="X12" s="255"/>
    </row>
    <row r="13" spans="1:37" ht="21" customHeight="1">
      <c r="I13" s="253" t="s">
        <v>5</v>
      </c>
      <c r="J13" s="253"/>
      <c r="K13" s="253"/>
      <c r="L13" s="255" t="str">
        <f>IF(担当者電話番号="","",担当者電話番号)</f>
        <v/>
      </c>
      <c r="M13" s="255"/>
      <c r="N13" s="255"/>
      <c r="O13" s="255"/>
      <c r="P13" s="255"/>
      <c r="Q13" s="255"/>
      <c r="R13" s="255"/>
      <c r="S13" s="255"/>
      <c r="T13" s="255"/>
      <c r="U13" s="255"/>
      <c r="V13" s="255"/>
      <c r="W13" s="255"/>
      <c r="X13" s="255"/>
    </row>
    <row r="14" spans="1:37" ht="21" customHeight="1">
      <c r="I14" s="253" t="s">
        <v>9</v>
      </c>
      <c r="J14" s="253"/>
      <c r="K14" s="253"/>
      <c r="L14" s="255" t="str">
        <f>IF(ISBLANK(メールアドレス),"",メールアドレス)</f>
        <v/>
      </c>
      <c r="M14" s="255"/>
      <c r="N14" s="255"/>
      <c r="O14" s="255"/>
      <c r="P14" s="255"/>
      <c r="Q14" s="255"/>
      <c r="R14" s="255"/>
      <c r="S14" s="255"/>
      <c r="T14" s="255"/>
      <c r="U14" s="255"/>
      <c r="V14" s="255"/>
      <c r="W14" s="255"/>
      <c r="X14" s="255"/>
    </row>
    <row r="17" spans="1:50" ht="32.25" customHeight="1">
      <c r="A17" s="248" t="s">
        <v>218</v>
      </c>
      <c r="B17" s="249"/>
      <c r="C17" s="249"/>
      <c r="D17" s="249"/>
      <c r="E17" s="249"/>
      <c r="F17" s="249"/>
      <c r="G17" s="249"/>
      <c r="H17" s="249"/>
      <c r="I17" s="249"/>
      <c r="J17" s="249"/>
      <c r="K17" s="249"/>
      <c r="L17" s="249"/>
      <c r="M17" s="249"/>
      <c r="N17" s="249"/>
      <c r="O17" s="249"/>
      <c r="P17" s="249"/>
      <c r="Q17" s="249"/>
      <c r="R17" s="249"/>
      <c r="S17" s="249"/>
      <c r="T17" s="249"/>
      <c r="U17" s="249"/>
      <c r="V17" s="249"/>
      <c r="W17" s="249"/>
      <c r="X17" s="249"/>
    </row>
    <row r="18" spans="1:50" ht="10.5" customHeight="1">
      <c r="A18" s="197"/>
      <c r="B18" s="198"/>
      <c r="C18" s="198"/>
      <c r="D18" s="198"/>
      <c r="E18" s="198"/>
      <c r="F18" s="198"/>
      <c r="G18" s="198"/>
      <c r="H18" s="198"/>
      <c r="I18" s="198"/>
      <c r="J18" s="198"/>
      <c r="K18" s="198"/>
      <c r="L18" s="198"/>
      <c r="M18" s="198"/>
      <c r="N18" s="198"/>
      <c r="O18" s="198"/>
      <c r="P18" s="198"/>
      <c r="Q18" s="198"/>
      <c r="R18" s="198"/>
      <c r="S18" s="198"/>
      <c r="T18" s="198"/>
      <c r="U18" s="198"/>
      <c r="V18" s="198"/>
      <c r="W18" s="198"/>
      <c r="X18" s="198"/>
    </row>
    <row r="19" spans="1:50">
      <c r="B19" s="79" t="str">
        <f>IF(交付決定日等="","",交付決定日等)</f>
        <v/>
      </c>
      <c r="O19" s="79" t="s">
        <v>231</v>
      </c>
    </row>
    <row r="20" spans="1:50" ht="30.75" customHeight="1">
      <c r="A20" s="324" t="s">
        <v>265</v>
      </c>
      <c r="B20" s="324"/>
      <c r="C20" s="324"/>
      <c r="D20" s="324"/>
      <c r="E20" s="324"/>
      <c r="F20" s="324"/>
      <c r="G20" s="324"/>
      <c r="H20" s="324"/>
      <c r="I20" s="324"/>
      <c r="J20" s="324"/>
      <c r="K20" s="324"/>
      <c r="L20" s="324"/>
      <c r="M20" s="324"/>
      <c r="N20" s="324"/>
      <c r="O20" s="324"/>
      <c r="P20" s="324"/>
      <c r="Q20" s="324"/>
      <c r="R20" s="324"/>
      <c r="S20" s="324"/>
      <c r="T20" s="324"/>
      <c r="U20" s="324"/>
      <c r="V20" s="324"/>
      <c r="W20" s="324"/>
      <c r="X20" s="324"/>
    </row>
    <row r="21" spans="1:50">
      <c r="A21" s="256" t="s">
        <v>13</v>
      </c>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row>
    <row r="22" spans="1:50" ht="9.9499999999999993" customHeight="1">
      <c r="A22" s="196"/>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row>
    <row r="23" spans="1:50">
      <c r="A23" s="218" t="s">
        <v>87</v>
      </c>
    </row>
    <row r="24" spans="1:50" ht="24.75" customHeight="1">
      <c r="A24" s="88"/>
      <c r="B24" s="326" t="s">
        <v>219</v>
      </c>
      <c r="C24" s="326"/>
      <c r="D24" s="326" t="s">
        <v>220</v>
      </c>
      <c r="E24" s="326"/>
      <c r="F24" s="326"/>
      <c r="G24" s="326"/>
      <c r="H24" s="326"/>
      <c r="I24" s="326"/>
      <c r="J24" s="326"/>
      <c r="K24" s="326"/>
      <c r="L24" s="326"/>
      <c r="M24" s="326"/>
      <c r="N24" s="326"/>
      <c r="O24" s="389" t="s">
        <v>221</v>
      </c>
      <c r="P24" s="326"/>
      <c r="Q24" s="326"/>
      <c r="R24" s="326"/>
      <c r="S24" s="326"/>
      <c r="T24" s="326"/>
      <c r="U24" s="326" t="s">
        <v>222</v>
      </c>
      <c r="V24" s="326"/>
      <c r="W24" s="326"/>
      <c r="X24" s="326"/>
    </row>
    <row r="25" spans="1:50" ht="21.75" customHeight="1">
      <c r="A25" s="88"/>
      <c r="B25" s="376">
        <v>1</v>
      </c>
      <c r="C25" s="376"/>
      <c r="D25" s="350" t="str">
        <f>IF(('③設備機器・年間削減額(入力)'!B6)=0,"",'③設備機器・年間削減額(入力)'!B6)</f>
        <v/>
      </c>
      <c r="E25" s="350"/>
      <c r="F25" s="350"/>
      <c r="G25" s="350"/>
      <c r="H25" s="350"/>
      <c r="I25" s="350"/>
      <c r="J25" s="350"/>
      <c r="K25" s="350"/>
      <c r="L25" s="350"/>
      <c r="M25" s="350"/>
      <c r="N25" s="350"/>
      <c r="O25" s="377"/>
      <c r="P25" s="377"/>
      <c r="Q25" s="377"/>
      <c r="R25" s="377"/>
      <c r="S25" s="377"/>
      <c r="T25" s="377"/>
      <c r="U25" s="378"/>
      <c r="V25" s="378"/>
      <c r="W25" s="378"/>
      <c r="X25" s="378"/>
      <c r="AX25" s="79" t="s">
        <v>224</v>
      </c>
    </row>
    <row r="26" spans="1:50" ht="21.75" customHeight="1">
      <c r="A26" s="88"/>
      <c r="B26" s="376">
        <v>2</v>
      </c>
      <c r="C26" s="376"/>
      <c r="D26" s="350" t="str">
        <f>IF(('③設備機器・年間削減額(入力)'!B7)=0,"",'③設備機器・年間削減額(入力)'!B7)</f>
        <v/>
      </c>
      <c r="E26" s="350"/>
      <c r="F26" s="350"/>
      <c r="G26" s="350"/>
      <c r="H26" s="350"/>
      <c r="I26" s="350"/>
      <c r="J26" s="350"/>
      <c r="K26" s="350"/>
      <c r="L26" s="350"/>
      <c r="M26" s="350"/>
      <c r="N26" s="350"/>
      <c r="O26" s="377"/>
      <c r="P26" s="377"/>
      <c r="Q26" s="377"/>
      <c r="R26" s="377"/>
      <c r="S26" s="377"/>
      <c r="T26" s="377"/>
      <c r="U26" s="378"/>
      <c r="V26" s="378"/>
      <c r="W26" s="378"/>
      <c r="X26" s="378"/>
      <c r="AX26" s="79" t="s">
        <v>223</v>
      </c>
    </row>
    <row r="27" spans="1:50" ht="21.75" customHeight="1">
      <c r="A27" s="88"/>
      <c r="B27" s="376">
        <v>3</v>
      </c>
      <c r="C27" s="376"/>
      <c r="D27" s="350" t="str">
        <f>IF(('③設備機器・年間削減額(入力)'!B8)=0,"",'③設備機器・年間削減額(入力)'!B8)</f>
        <v/>
      </c>
      <c r="E27" s="350"/>
      <c r="F27" s="350"/>
      <c r="G27" s="350"/>
      <c r="H27" s="350"/>
      <c r="I27" s="350"/>
      <c r="J27" s="350"/>
      <c r="K27" s="350"/>
      <c r="L27" s="350"/>
      <c r="M27" s="350"/>
      <c r="N27" s="350"/>
      <c r="O27" s="377"/>
      <c r="P27" s="377"/>
      <c r="Q27" s="377"/>
      <c r="R27" s="377"/>
      <c r="S27" s="377"/>
      <c r="T27" s="377"/>
      <c r="U27" s="378"/>
      <c r="V27" s="378"/>
      <c r="W27" s="378"/>
      <c r="X27" s="378"/>
      <c r="AX27" s="79" t="s">
        <v>225</v>
      </c>
    </row>
    <row r="28" spans="1:50" ht="21.75" customHeight="1">
      <c r="A28" s="88"/>
      <c r="B28" s="376">
        <v>4</v>
      </c>
      <c r="C28" s="376"/>
      <c r="D28" s="350" t="str">
        <f>IF(('③設備機器・年間削減額(入力)'!B9)=0,"",'③設備機器・年間削減額(入力)'!B9)</f>
        <v/>
      </c>
      <c r="E28" s="350"/>
      <c r="F28" s="350"/>
      <c r="G28" s="350"/>
      <c r="H28" s="350"/>
      <c r="I28" s="350"/>
      <c r="J28" s="350"/>
      <c r="K28" s="350"/>
      <c r="L28" s="350"/>
      <c r="M28" s="350"/>
      <c r="N28" s="350"/>
      <c r="O28" s="377"/>
      <c r="P28" s="377"/>
      <c r="Q28" s="377"/>
      <c r="R28" s="377"/>
      <c r="S28" s="377"/>
      <c r="T28" s="377"/>
      <c r="U28" s="378"/>
      <c r="V28" s="378"/>
      <c r="W28" s="378"/>
      <c r="X28" s="378"/>
    </row>
    <row r="29" spans="1:50" ht="21.75" customHeight="1">
      <c r="A29" s="88"/>
      <c r="B29" s="376">
        <v>5</v>
      </c>
      <c r="C29" s="376"/>
      <c r="D29" s="350" t="str">
        <f>IF(('③設備機器・年間削減額(入力)'!B10)=0,"",'③設備機器・年間削減額(入力)'!B10)</f>
        <v/>
      </c>
      <c r="E29" s="350"/>
      <c r="F29" s="350"/>
      <c r="G29" s="350"/>
      <c r="H29" s="350"/>
      <c r="I29" s="350"/>
      <c r="J29" s="350"/>
      <c r="K29" s="350"/>
      <c r="L29" s="350"/>
      <c r="M29" s="350"/>
      <c r="N29" s="350"/>
      <c r="O29" s="377"/>
      <c r="P29" s="377"/>
      <c r="Q29" s="377"/>
      <c r="R29" s="377"/>
      <c r="S29" s="377"/>
      <c r="T29" s="377"/>
      <c r="U29" s="378"/>
      <c r="V29" s="378"/>
      <c r="W29" s="378"/>
      <c r="X29" s="378"/>
    </row>
    <row r="30" spans="1:50" ht="21.75" customHeight="1">
      <c r="B30" s="376">
        <v>6</v>
      </c>
      <c r="C30" s="376"/>
      <c r="D30" s="350" t="str">
        <f>IF(('③設備機器・年間削減額(入力)'!B11)=0,"",'③設備機器・年間削減額(入力)'!B11)</f>
        <v/>
      </c>
      <c r="E30" s="350"/>
      <c r="F30" s="350"/>
      <c r="G30" s="350"/>
      <c r="H30" s="350"/>
      <c r="I30" s="350"/>
      <c r="J30" s="350"/>
      <c r="K30" s="350"/>
      <c r="L30" s="350"/>
      <c r="M30" s="350"/>
      <c r="N30" s="350"/>
      <c r="O30" s="377"/>
      <c r="P30" s="377"/>
      <c r="Q30" s="377"/>
      <c r="R30" s="377"/>
      <c r="S30" s="377"/>
      <c r="T30" s="377"/>
      <c r="U30" s="378"/>
      <c r="V30" s="378"/>
      <c r="W30" s="378"/>
      <c r="X30" s="378"/>
    </row>
    <row r="31" spans="1:50" ht="21.75" customHeight="1">
      <c r="B31" s="376">
        <v>7</v>
      </c>
      <c r="C31" s="376"/>
      <c r="D31" s="350" t="str">
        <f>IF(('③設備機器・年間削減額(入力)'!B12)=0,"",'③設備機器・年間削減額(入力)'!B12)</f>
        <v/>
      </c>
      <c r="E31" s="350"/>
      <c r="F31" s="350"/>
      <c r="G31" s="350"/>
      <c r="H31" s="350"/>
      <c r="I31" s="350"/>
      <c r="J31" s="350"/>
      <c r="K31" s="350"/>
      <c r="L31" s="350"/>
      <c r="M31" s="350"/>
      <c r="N31" s="350"/>
      <c r="O31" s="377"/>
      <c r="P31" s="377"/>
      <c r="Q31" s="377"/>
      <c r="R31" s="377"/>
      <c r="S31" s="377"/>
      <c r="T31" s="377"/>
      <c r="U31" s="378"/>
      <c r="V31" s="378"/>
      <c r="W31" s="378"/>
      <c r="X31" s="378"/>
    </row>
    <row r="32" spans="1:50" ht="21.75" customHeight="1">
      <c r="B32" s="376">
        <v>8</v>
      </c>
      <c r="C32" s="376"/>
      <c r="D32" s="350" t="str">
        <f>IF(('③設備機器・年間削減額(入力)'!B13)=0,"",'③設備機器・年間削減額(入力)'!B13)</f>
        <v/>
      </c>
      <c r="E32" s="350"/>
      <c r="F32" s="350"/>
      <c r="G32" s="350"/>
      <c r="H32" s="350"/>
      <c r="I32" s="350"/>
      <c r="J32" s="350"/>
      <c r="K32" s="350"/>
      <c r="L32" s="350"/>
      <c r="M32" s="350"/>
      <c r="N32" s="350"/>
      <c r="O32" s="377"/>
      <c r="P32" s="377"/>
      <c r="Q32" s="377"/>
      <c r="R32" s="377"/>
      <c r="S32" s="377"/>
      <c r="T32" s="377"/>
      <c r="U32" s="378"/>
      <c r="V32" s="378"/>
      <c r="W32" s="378"/>
      <c r="X32" s="378"/>
    </row>
    <row r="33" spans="2:24" ht="21.75" customHeight="1">
      <c r="B33" s="376">
        <v>9</v>
      </c>
      <c r="C33" s="376"/>
      <c r="D33" s="350" t="str">
        <f>IF(('③設備機器・年間削減額(入力)'!B14)=0,"",'③設備機器・年間削減額(入力)'!B14)</f>
        <v/>
      </c>
      <c r="E33" s="350"/>
      <c r="F33" s="350"/>
      <c r="G33" s="350"/>
      <c r="H33" s="350"/>
      <c r="I33" s="350"/>
      <c r="J33" s="350"/>
      <c r="K33" s="350"/>
      <c r="L33" s="350"/>
      <c r="M33" s="350"/>
      <c r="N33" s="350"/>
      <c r="O33" s="377"/>
      <c r="P33" s="377"/>
      <c r="Q33" s="377"/>
      <c r="R33" s="377"/>
      <c r="S33" s="377"/>
      <c r="T33" s="377"/>
      <c r="U33" s="378"/>
      <c r="V33" s="378"/>
      <c r="W33" s="378"/>
      <c r="X33" s="378"/>
    </row>
    <row r="34" spans="2:24" ht="21.75" customHeight="1">
      <c r="B34" s="376">
        <v>10</v>
      </c>
      <c r="C34" s="376"/>
      <c r="D34" s="350" t="str">
        <f>IF(('③設備機器・年間削減額(入力)'!B15)=0,"",'③設備機器・年間削減額(入力)'!B15)</f>
        <v/>
      </c>
      <c r="E34" s="350"/>
      <c r="F34" s="350"/>
      <c r="G34" s="350"/>
      <c r="H34" s="350"/>
      <c r="I34" s="350"/>
      <c r="J34" s="350"/>
      <c r="K34" s="350"/>
      <c r="L34" s="350"/>
      <c r="M34" s="350"/>
      <c r="N34" s="350"/>
      <c r="O34" s="377"/>
      <c r="P34" s="377"/>
      <c r="Q34" s="377"/>
      <c r="R34" s="377"/>
      <c r="S34" s="377"/>
      <c r="T34" s="377"/>
      <c r="U34" s="378"/>
      <c r="V34" s="378"/>
      <c r="W34" s="378"/>
      <c r="X34" s="378"/>
    </row>
    <row r="35" spans="2:24" ht="21.75" hidden="1" customHeight="1">
      <c r="B35" s="376">
        <v>11</v>
      </c>
      <c r="C35" s="376"/>
      <c r="D35" s="350" t="str">
        <f>IF(('③設備機器・年間削減額(入力)'!B16)=0,"",'③設備機器・年間削減額(入力)'!B16)</f>
        <v/>
      </c>
      <c r="E35" s="350"/>
      <c r="F35" s="350"/>
      <c r="G35" s="350"/>
      <c r="H35" s="350"/>
      <c r="I35" s="350"/>
      <c r="J35" s="350"/>
      <c r="K35" s="350"/>
      <c r="L35" s="350"/>
      <c r="M35" s="350"/>
      <c r="N35" s="350"/>
      <c r="O35" s="377"/>
      <c r="P35" s="377"/>
      <c r="Q35" s="377"/>
      <c r="R35" s="377"/>
      <c r="S35" s="377"/>
      <c r="T35" s="377"/>
      <c r="U35" s="378"/>
      <c r="V35" s="378"/>
      <c r="W35" s="378"/>
      <c r="X35" s="378"/>
    </row>
    <row r="36" spans="2:24" ht="21.75" hidden="1" customHeight="1">
      <c r="B36" s="376">
        <v>12</v>
      </c>
      <c r="C36" s="376"/>
      <c r="D36" s="350" t="str">
        <f>IF(('③設備機器・年間削減額(入力)'!B17)=0,"",'③設備機器・年間削減額(入力)'!B17)</f>
        <v/>
      </c>
      <c r="E36" s="350"/>
      <c r="F36" s="350"/>
      <c r="G36" s="350"/>
      <c r="H36" s="350"/>
      <c r="I36" s="350"/>
      <c r="J36" s="350"/>
      <c r="K36" s="350"/>
      <c r="L36" s="350"/>
      <c r="M36" s="350"/>
      <c r="N36" s="350"/>
      <c r="O36" s="377"/>
      <c r="P36" s="377"/>
      <c r="Q36" s="377"/>
      <c r="R36" s="377"/>
      <c r="S36" s="377"/>
      <c r="T36" s="377"/>
      <c r="U36" s="378"/>
      <c r="V36" s="378"/>
      <c r="W36" s="378"/>
      <c r="X36" s="378"/>
    </row>
    <row r="37" spans="2:24" ht="21.75" hidden="1" customHeight="1">
      <c r="B37" s="376">
        <v>13</v>
      </c>
      <c r="C37" s="376"/>
      <c r="D37" s="350" t="str">
        <f>IF(('③設備機器・年間削減額(入力)'!B18)=0,"",'③設備機器・年間削減額(入力)'!B18)</f>
        <v/>
      </c>
      <c r="E37" s="350"/>
      <c r="F37" s="350"/>
      <c r="G37" s="350"/>
      <c r="H37" s="350"/>
      <c r="I37" s="350"/>
      <c r="J37" s="350"/>
      <c r="K37" s="350"/>
      <c r="L37" s="350"/>
      <c r="M37" s="350"/>
      <c r="N37" s="350"/>
      <c r="O37" s="377"/>
      <c r="P37" s="377"/>
      <c r="Q37" s="377"/>
      <c r="R37" s="377"/>
      <c r="S37" s="377"/>
      <c r="T37" s="377"/>
      <c r="U37" s="378"/>
      <c r="V37" s="378"/>
      <c r="W37" s="378"/>
      <c r="X37" s="378"/>
    </row>
    <row r="38" spans="2:24" ht="21.75" hidden="1" customHeight="1">
      <c r="B38" s="376">
        <v>14</v>
      </c>
      <c r="C38" s="376"/>
      <c r="D38" s="350" t="str">
        <f>IF(('③設備機器・年間削減額(入力)'!B19)=0,"",'③設備機器・年間削減額(入力)'!B19)</f>
        <v/>
      </c>
      <c r="E38" s="350"/>
      <c r="F38" s="350"/>
      <c r="G38" s="350"/>
      <c r="H38" s="350"/>
      <c r="I38" s="350"/>
      <c r="J38" s="350"/>
      <c r="K38" s="350"/>
      <c r="L38" s="350"/>
      <c r="M38" s="350"/>
      <c r="N38" s="350"/>
      <c r="O38" s="377"/>
      <c r="P38" s="377"/>
      <c r="Q38" s="377"/>
      <c r="R38" s="377"/>
      <c r="S38" s="377"/>
      <c r="T38" s="377"/>
      <c r="U38" s="378"/>
      <c r="V38" s="378"/>
      <c r="W38" s="378"/>
      <c r="X38" s="378"/>
    </row>
    <row r="39" spans="2:24" ht="21.75" hidden="1" customHeight="1">
      <c r="B39" s="376">
        <v>15</v>
      </c>
      <c r="C39" s="376"/>
      <c r="D39" s="350" t="str">
        <f>IF(('③設備機器・年間削減額(入力)'!B20)=0,"",'③設備機器・年間削減額(入力)'!B20)</f>
        <v/>
      </c>
      <c r="E39" s="350"/>
      <c r="F39" s="350"/>
      <c r="G39" s="350"/>
      <c r="H39" s="350"/>
      <c r="I39" s="350"/>
      <c r="J39" s="350"/>
      <c r="K39" s="350"/>
      <c r="L39" s="350"/>
      <c r="M39" s="350"/>
      <c r="N39" s="350"/>
      <c r="O39" s="377"/>
      <c r="P39" s="377"/>
      <c r="Q39" s="377"/>
      <c r="R39" s="377"/>
      <c r="S39" s="377"/>
      <c r="T39" s="377"/>
      <c r="U39" s="378"/>
      <c r="V39" s="378"/>
      <c r="W39" s="378"/>
      <c r="X39" s="378"/>
    </row>
    <row r="40" spans="2:24" ht="21.75" hidden="1" customHeight="1">
      <c r="B40" s="376">
        <v>16</v>
      </c>
      <c r="C40" s="376"/>
      <c r="D40" s="350" t="str">
        <f>IF(('③設備機器・年間削減額(入力)'!B21)=0,"",'③設備機器・年間削減額(入力)'!B21)</f>
        <v/>
      </c>
      <c r="E40" s="350"/>
      <c r="F40" s="350"/>
      <c r="G40" s="350"/>
      <c r="H40" s="350"/>
      <c r="I40" s="350"/>
      <c r="J40" s="350"/>
      <c r="K40" s="350"/>
      <c r="L40" s="350"/>
      <c r="M40" s="350"/>
      <c r="N40" s="350"/>
      <c r="O40" s="377"/>
      <c r="P40" s="377"/>
      <c r="Q40" s="377"/>
      <c r="R40" s="377"/>
      <c r="S40" s="377"/>
      <c r="T40" s="377"/>
      <c r="U40" s="378"/>
      <c r="V40" s="378"/>
      <c r="W40" s="378"/>
      <c r="X40" s="378"/>
    </row>
    <row r="41" spans="2:24" ht="21.75" hidden="1" customHeight="1">
      <c r="B41" s="376">
        <v>17</v>
      </c>
      <c r="C41" s="376"/>
      <c r="D41" s="350" t="str">
        <f>IF(('③設備機器・年間削減額(入力)'!B22)=0,"",'③設備機器・年間削減額(入力)'!B22)</f>
        <v/>
      </c>
      <c r="E41" s="350"/>
      <c r="F41" s="350"/>
      <c r="G41" s="350"/>
      <c r="H41" s="350"/>
      <c r="I41" s="350"/>
      <c r="J41" s="350"/>
      <c r="K41" s="350"/>
      <c r="L41" s="350"/>
      <c r="M41" s="350"/>
      <c r="N41" s="350"/>
      <c r="O41" s="377"/>
      <c r="P41" s="377"/>
      <c r="Q41" s="377"/>
      <c r="R41" s="377"/>
      <c r="S41" s="377"/>
      <c r="T41" s="377"/>
      <c r="U41" s="378"/>
      <c r="V41" s="378"/>
      <c r="W41" s="378"/>
      <c r="X41" s="378"/>
    </row>
    <row r="42" spans="2:24" ht="21.75" hidden="1" customHeight="1">
      <c r="B42" s="376">
        <v>18</v>
      </c>
      <c r="C42" s="376"/>
      <c r="D42" s="350" t="str">
        <f>IF(('③設備機器・年間削減額(入力)'!B23)=0,"",'③設備機器・年間削減額(入力)'!B23)</f>
        <v/>
      </c>
      <c r="E42" s="350"/>
      <c r="F42" s="350"/>
      <c r="G42" s="350"/>
      <c r="H42" s="350"/>
      <c r="I42" s="350"/>
      <c r="J42" s="350"/>
      <c r="K42" s="350"/>
      <c r="L42" s="350"/>
      <c r="M42" s="350"/>
      <c r="N42" s="350"/>
      <c r="O42" s="377"/>
      <c r="P42" s="377"/>
      <c r="Q42" s="377"/>
      <c r="R42" s="377"/>
      <c r="S42" s="377"/>
      <c r="T42" s="377"/>
      <c r="U42" s="378"/>
      <c r="V42" s="378"/>
      <c r="W42" s="378"/>
      <c r="X42" s="378"/>
    </row>
    <row r="43" spans="2:24" ht="21.75" hidden="1" customHeight="1">
      <c r="B43" s="376">
        <v>19</v>
      </c>
      <c r="C43" s="376"/>
      <c r="D43" s="350" t="str">
        <f>IF(('③設備機器・年間削減額(入力)'!B24)=0,"",'③設備機器・年間削減額(入力)'!B24)</f>
        <v/>
      </c>
      <c r="E43" s="350"/>
      <c r="F43" s="350"/>
      <c r="G43" s="350"/>
      <c r="H43" s="350"/>
      <c r="I43" s="350"/>
      <c r="J43" s="350"/>
      <c r="K43" s="350"/>
      <c r="L43" s="350"/>
      <c r="M43" s="350"/>
      <c r="N43" s="350"/>
      <c r="O43" s="377"/>
      <c r="P43" s="377"/>
      <c r="Q43" s="377"/>
      <c r="R43" s="377"/>
      <c r="S43" s="377"/>
      <c r="T43" s="377"/>
      <c r="U43" s="378"/>
      <c r="V43" s="378"/>
      <c r="W43" s="378"/>
      <c r="X43" s="378"/>
    </row>
    <row r="44" spans="2:24" ht="21.75" hidden="1" customHeight="1">
      <c r="B44" s="376">
        <v>20</v>
      </c>
      <c r="C44" s="376"/>
      <c r="D44" s="350" t="str">
        <f>IF(('③設備機器・年間削減額(入力)'!B25)=0,"",'③設備機器・年間削減額(入力)'!B25)</f>
        <v/>
      </c>
      <c r="E44" s="350"/>
      <c r="F44" s="350"/>
      <c r="G44" s="350"/>
      <c r="H44" s="350"/>
      <c r="I44" s="350"/>
      <c r="J44" s="350"/>
      <c r="K44" s="350"/>
      <c r="L44" s="350"/>
      <c r="M44" s="350"/>
      <c r="N44" s="350"/>
      <c r="O44" s="377"/>
      <c r="P44" s="377"/>
      <c r="Q44" s="377"/>
      <c r="R44" s="377"/>
      <c r="S44" s="377"/>
      <c r="T44" s="377"/>
      <c r="U44" s="378"/>
      <c r="V44" s="378"/>
      <c r="W44" s="378"/>
      <c r="X44" s="378"/>
    </row>
    <row r="45" spans="2:24" ht="21.75" hidden="1" customHeight="1">
      <c r="B45" s="376">
        <v>21</v>
      </c>
      <c r="C45" s="376"/>
      <c r="D45" s="350" t="str">
        <f>IF(('③設備機器・年間削減額(入力)'!B26)=0,"",'③設備機器・年間削減額(入力)'!B26)</f>
        <v/>
      </c>
      <c r="E45" s="350"/>
      <c r="F45" s="350"/>
      <c r="G45" s="350"/>
      <c r="H45" s="350"/>
      <c r="I45" s="350"/>
      <c r="J45" s="350"/>
      <c r="K45" s="350"/>
      <c r="L45" s="350"/>
      <c r="M45" s="350"/>
      <c r="N45" s="350"/>
      <c r="O45" s="377"/>
      <c r="P45" s="377"/>
      <c r="Q45" s="377"/>
      <c r="R45" s="377"/>
      <c r="S45" s="377"/>
      <c r="T45" s="377"/>
      <c r="U45" s="378"/>
      <c r="V45" s="378"/>
      <c r="W45" s="378"/>
      <c r="X45" s="378"/>
    </row>
    <row r="46" spans="2:24" ht="21.75" hidden="1" customHeight="1">
      <c r="B46" s="376">
        <v>22</v>
      </c>
      <c r="C46" s="376"/>
      <c r="D46" s="350" t="str">
        <f>IF(('③設備機器・年間削減額(入力)'!B27)=0,"",'③設備機器・年間削減額(入力)'!B27)</f>
        <v/>
      </c>
      <c r="E46" s="350"/>
      <c r="F46" s="350"/>
      <c r="G46" s="350"/>
      <c r="H46" s="350"/>
      <c r="I46" s="350"/>
      <c r="J46" s="350"/>
      <c r="K46" s="350"/>
      <c r="L46" s="350"/>
      <c r="M46" s="350"/>
      <c r="N46" s="350"/>
      <c r="O46" s="377"/>
      <c r="P46" s="377"/>
      <c r="Q46" s="377"/>
      <c r="R46" s="377"/>
      <c r="S46" s="377"/>
      <c r="T46" s="377"/>
      <c r="U46" s="378"/>
      <c r="V46" s="378"/>
      <c r="W46" s="378"/>
      <c r="X46" s="378"/>
    </row>
    <row r="47" spans="2:24" ht="21.75" hidden="1" customHeight="1">
      <c r="B47" s="376">
        <v>23</v>
      </c>
      <c r="C47" s="376"/>
      <c r="D47" s="350" t="str">
        <f>IF(('③設備機器・年間削減額(入力)'!B28)=0,"",'③設備機器・年間削減額(入力)'!B28)</f>
        <v/>
      </c>
      <c r="E47" s="350"/>
      <c r="F47" s="350"/>
      <c r="G47" s="350"/>
      <c r="H47" s="350"/>
      <c r="I47" s="350"/>
      <c r="J47" s="350"/>
      <c r="K47" s="350"/>
      <c r="L47" s="350"/>
      <c r="M47" s="350"/>
      <c r="N47" s="350"/>
      <c r="O47" s="377"/>
      <c r="P47" s="377"/>
      <c r="Q47" s="377"/>
      <c r="R47" s="377"/>
      <c r="S47" s="377"/>
      <c r="T47" s="377"/>
      <c r="U47" s="378"/>
      <c r="V47" s="378"/>
      <c r="W47" s="378"/>
      <c r="X47" s="378"/>
    </row>
    <row r="48" spans="2:24" ht="21.75" hidden="1" customHeight="1">
      <c r="B48" s="376">
        <v>24</v>
      </c>
      <c r="C48" s="376"/>
      <c r="D48" s="350" t="str">
        <f>IF(('③設備機器・年間削減額(入力)'!B29)=0,"",'③設備機器・年間削減額(入力)'!B29)</f>
        <v/>
      </c>
      <c r="E48" s="350"/>
      <c r="F48" s="350"/>
      <c r="G48" s="350"/>
      <c r="H48" s="350"/>
      <c r="I48" s="350"/>
      <c r="J48" s="350"/>
      <c r="K48" s="350"/>
      <c r="L48" s="350"/>
      <c r="M48" s="350"/>
      <c r="N48" s="350"/>
      <c r="O48" s="377"/>
      <c r="P48" s="377"/>
      <c r="Q48" s="377"/>
      <c r="R48" s="377"/>
      <c r="S48" s="377"/>
      <c r="T48" s="377"/>
      <c r="U48" s="378"/>
      <c r="V48" s="378"/>
      <c r="W48" s="378"/>
      <c r="X48" s="378"/>
    </row>
    <row r="49" spans="2:24" ht="21.75" hidden="1" customHeight="1">
      <c r="B49" s="376">
        <v>25</v>
      </c>
      <c r="C49" s="376"/>
      <c r="D49" s="350" t="str">
        <f>IF(('③設備機器・年間削減額(入力)'!B30)=0,"",'③設備機器・年間削減額(入力)'!B30)</f>
        <v/>
      </c>
      <c r="E49" s="350"/>
      <c r="F49" s="350"/>
      <c r="G49" s="350"/>
      <c r="H49" s="350"/>
      <c r="I49" s="350"/>
      <c r="J49" s="350"/>
      <c r="K49" s="350"/>
      <c r="L49" s="350"/>
      <c r="M49" s="350"/>
      <c r="N49" s="350"/>
      <c r="O49" s="377"/>
      <c r="P49" s="377"/>
      <c r="Q49" s="377"/>
      <c r="R49" s="377"/>
      <c r="S49" s="377"/>
      <c r="T49" s="377"/>
      <c r="U49" s="378"/>
      <c r="V49" s="378"/>
      <c r="W49" s="378"/>
      <c r="X49" s="378"/>
    </row>
    <row r="50" spans="2:24" ht="21.75" hidden="1" customHeight="1">
      <c r="B50" s="376">
        <v>26</v>
      </c>
      <c r="C50" s="376"/>
      <c r="D50" s="350" t="str">
        <f>IF(('③設備機器・年間削減額(入力)'!B31)=0,"",'③設備機器・年間削減額(入力)'!B31)</f>
        <v/>
      </c>
      <c r="E50" s="350"/>
      <c r="F50" s="350"/>
      <c r="G50" s="350"/>
      <c r="H50" s="350"/>
      <c r="I50" s="350"/>
      <c r="J50" s="350"/>
      <c r="K50" s="350"/>
      <c r="L50" s="350"/>
      <c r="M50" s="350"/>
      <c r="N50" s="350"/>
      <c r="O50" s="377"/>
      <c r="P50" s="377"/>
      <c r="Q50" s="377"/>
      <c r="R50" s="377"/>
      <c r="S50" s="377"/>
      <c r="T50" s="377"/>
      <c r="U50" s="378"/>
      <c r="V50" s="378"/>
      <c r="W50" s="378"/>
      <c r="X50" s="378"/>
    </row>
    <row r="51" spans="2:24" ht="21.75" hidden="1" customHeight="1">
      <c r="B51" s="376">
        <v>27</v>
      </c>
      <c r="C51" s="376"/>
      <c r="D51" s="350" t="str">
        <f>IF(('③設備機器・年間削減額(入力)'!B32)=0,"",'③設備機器・年間削減額(入力)'!B32)</f>
        <v/>
      </c>
      <c r="E51" s="350"/>
      <c r="F51" s="350"/>
      <c r="G51" s="350"/>
      <c r="H51" s="350"/>
      <c r="I51" s="350"/>
      <c r="J51" s="350"/>
      <c r="K51" s="350"/>
      <c r="L51" s="350"/>
      <c r="M51" s="350"/>
      <c r="N51" s="350"/>
      <c r="O51" s="377"/>
      <c r="P51" s="377"/>
      <c r="Q51" s="377"/>
      <c r="R51" s="377"/>
      <c r="S51" s="377"/>
      <c r="T51" s="377"/>
      <c r="U51" s="378"/>
      <c r="V51" s="378"/>
      <c r="W51" s="378"/>
      <c r="X51" s="378"/>
    </row>
    <row r="52" spans="2:24" ht="21.75" hidden="1" customHeight="1">
      <c r="B52" s="376">
        <v>28</v>
      </c>
      <c r="C52" s="376"/>
      <c r="D52" s="350" t="str">
        <f>IF(('③設備機器・年間削減額(入力)'!B33)=0,"",'③設備機器・年間削減額(入力)'!B33)</f>
        <v/>
      </c>
      <c r="E52" s="350"/>
      <c r="F52" s="350"/>
      <c r="G52" s="350"/>
      <c r="H52" s="350"/>
      <c r="I52" s="350"/>
      <c r="J52" s="350"/>
      <c r="K52" s="350"/>
      <c r="L52" s="350"/>
      <c r="M52" s="350"/>
      <c r="N52" s="350"/>
      <c r="O52" s="377"/>
      <c r="P52" s="377"/>
      <c r="Q52" s="377"/>
      <c r="R52" s="377"/>
      <c r="S52" s="377"/>
      <c r="T52" s="377"/>
      <c r="U52" s="378"/>
      <c r="V52" s="378"/>
      <c r="W52" s="378"/>
      <c r="X52" s="378"/>
    </row>
    <row r="53" spans="2:24" ht="21.75" hidden="1" customHeight="1">
      <c r="B53" s="376">
        <v>29</v>
      </c>
      <c r="C53" s="376"/>
      <c r="D53" s="350" t="str">
        <f>IF(('③設備機器・年間削減額(入力)'!B34)=0,"",'③設備機器・年間削減額(入力)'!B34)</f>
        <v/>
      </c>
      <c r="E53" s="350"/>
      <c r="F53" s="350"/>
      <c r="G53" s="350"/>
      <c r="H53" s="350"/>
      <c r="I53" s="350"/>
      <c r="J53" s="350"/>
      <c r="K53" s="350"/>
      <c r="L53" s="350"/>
      <c r="M53" s="350"/>
      <c r="N53" s="350"/>
      <c r="O53" s="377"/>
      <c r="P53" s="377"/>
      <c r="Q53" s="377"/>
      <c r="R53" s="377"/>
      <c r="S53" s="377"/>
      <c r="T53" s="377"/>
      <c r="U53" s="378"/>
      <c r="V53" s="378"/>
      <c r="W53" s="378"/>
      <c r="X53" s="378"/>
    </row>
    <row r="54" spans="2:24" ht="21.75" hidden="1" customHeight="1">
      <c r="B54" s="376">
        <v>30</v>
      </c>
      <c r="C54" s="376"/>
      <c r="D54" s="350" t="str">
        <f>IF(('③設備機器・年間削減額(入力)'!B35)=0,"",'③設備機器・年間削減額(入力)'!B35)</f>
        <v/>
      </c>
      <c r="E54" s="350"/>
      <c r="F54" s="350"/>
      <c r="G54" s="350"/>
      <c r="H54" s="350"/>
      <c r="I54" s="350"/>
      <c r="J54" s="350"/>
      <c r="K54" s="350"/>
      <c r="L54" s="350"/>
      <c r="M54" s="350"/>
      <c r="N54" s="350"/>
      <c r="O54" s="377"/>
      <c r="P54" s="377"/>
      <c r="Q54" s="377"/>
      <c r="R54" s="377"/>
      <c r="S54" s="377"/>
      <c r="T54" s="377"/>
      <c r="U54" s="378"/>
      <c r="V54" s="378"/>
      <c r="W54" s="378"/>
      <c r="X54" s="378"/>
    </row>
    <row r="55" spans="2:24" ht="21.75" hidden="1" customHeight="1">
      <c r="B55" s="376">
        <v>31</v>
      </c>
      <c r="C55" s="376"/>
      <c r="D55" s="350" t="str">
        <f>IF(('③設備機器・年間削減額(入力)'!B36)=0,"",'③設備機器・年間削減額(入力)'!B36)</f>
        <v/>
      </c>
      <c r="E55" s="350"/>
      <c r="F55" s="350"/>
      <c r="G55" s="350"/>
      <c r="H55" s="350"/>
      <c r="I55" s="350"/>
      <c r="J55" s="350"/>
      <c r="K55" s="350"/>
      <c r="L55" s="350"/>
      <c r="M55" s="350"/>
      <c r="N55" s="350"/>
      <c r="O55" s="377"/>
      <c r="P55" s="377"/>
      <c r="Q55" s="377"/>
      <c r="R55" s="377"/>
      <c r="S55" s="377"/>
      <c r="T55" s="377"/>
      <c r="U55" s="378"/>
      <c r="V55" s="378"/>
      <c r="W55" s="378"/>
      <c r="X55" s="378"/>
    </row>
    <row r="56" spans="2:24" ht="21.75" hidden="1" customHeight="1">
      <c r="B56" s="376">
        <v>32</v>
      </c>
      <c r="C56" s="376"/>
      <c r="D56" s="350" t="str">
        <f>IF(('③設備機器・年間削減額(入力)'!B37)=0,"",'③設備機器・年間削減額(入力)'!B37)</f>
        <v/>
      </c>
      <c r="E56" s="350"/>
      <c r="F56" s="350"/>
      <c r="G56" s="350"/>
      <c r="H56" s="350"/>
      <c r="I56" s="350"/>
      <c r="J56" s="350"/>
      <c r="K56" s="350"/>
      <c r="L56" s="350"/>
      <c r="M56" s="350"/>
      <c r="N56" s="350"/>
      <c r="O56" s="377"/>
      <c r="P56" s="377"/>
      <c r="Q56" s="377"/>
      <c r="R56" s="377"/>
      <c r="S56" s="377"/>
      <c r="T56" s="377"/>
      <c r="U56" s="378"/>
      <c r="V56" s="378"/>
      <c r="W56" s="378"/>
      <c r="X56" s="378"/>
    </row>
    <row r="57" spans="2:24" ht="21.75" hidden="1" customHeight="1">
      <c r="B57" s="376">
        <v>33</v>
      </c>
      <c r="C57" s="376"/>
      <c r="D57" s="350" t="str">
        <f>IF(('③設備機器・年間削減額(入力)'!B38)=0,"",'③設備機器・年間削減額(入力)'!B38)</f>
        <v/>
      </c>
      <c r="E57" s="350"/>
      <c r="F57" s="350"/>
      <c r="G57" s="350"/>
      <c r="H57" s="350"/>
      <c r="I57" s="350"/>
      <c r="J57" s="350"/>
      <c r="K57" s="350"/>
      <c r="L57" s="350"/>
      <c r="M57" s="350"/>
      <c r="N57" s="350"/>
      <c r="O57" s="377"/>
      <c r="P57" s="377"/>
      <c r="Q57" s="377"/>
      <c r="R57" s="377"/>
      <c r="S57" s="377"/>
      <c r="T57" s="377"/>
      <c r="U57" s="378"/>
      <c r="V57" s="378"/>
      <c r="W57" s="378"/>
      <c r="X57" s="378"/>
    </row>
    <row r="58" spans="2:24" ht="21.75" hidden="1" customHeight="1">
      <c r="B58" s="376">
        <v>34</v>
      </c>
      <c r="C58" s="376"/>
      <c r="D58" s="350" t="str">
        <f>IF(('③設備機器・年間削減額(入力)'!B39)=0,"",'③設備機器・年間削減額(入力)'!B39)</f>
        <v/>
      </c>
      <c r="E58" s="350"/>
      <c r="F58" s="350"/>
      <c r="G58" s="350"/>
      <c r="H58" s="350"/>
      <c r="I58" s="350"/>
      <c r="J58" s="350"/>
      <c r="K58" s="350"/>
      <c r="L58" s="350"/>
      <c r="M58" s="350"/>
      <c r="N58" s="350"/>
      <c r="O58" s="377"/>
      <c r="P58" s="377"/>
      <c r="Q58" s="377"/>
      <c r="R58" s="377"/>
      <c r="S58" s="377"/>
      <c r="T58" s="377"/>
      <c r="U58" s="378"/>
      <c r="V58" s="378"/>
      <c r="W58" s="378"/>
      <c r="X58" s="378"/>
    </row>
    <row r="59" spans="2:24" ht="21.75" hidden="1" customHeight="1">
      <c r="B59" s="376">
        <v>35</v>
      </c>
      <c r="C59" s="376"/>
      <c r="D59" s="350" t="str">
        <f>IF(('③設備機器・年間削減額(入力)'!B40)=0,"",'③設備機器・年間削減額(入力)'!B40)</f>
        <v/>
      </c>
      <c r="E59" s="350"/>
      <c r="F59" s="350"/>
      <c r="G59" s="350"/>
      <c r="H59" s="350"/>
      <c r="I59" s="350"/>
      <c r="J59" s="350"/>
      <c r="K59" s="350"/>
      <c r="L59" s="350"/>
      <c r="M59" s="350"/>
      <c r="N59" s="350"/>
      <c r="O59" s="377"/>
      <c r="P59" s="377"/>
      <c r="Q59" s="377"/>
      <c r="R59" s="377"/>
      <c r="S59" s="377"/>
      <c r="T59" s="377"/>
      <c r="U59" s="378"/>
      <c r="V59" s="378"/>
      <c r="W59" s="378"/>
      <c r="X59" s="378"/>
    </row>
    <row r="60" spans="2:24" ht="21.75" hidden="1" customHeight="1">
      <c r="B60" s="376">
        <v>36</v>
      </c>
      <c r="C60" s="376"/>
      <c r="D60" s="350" t="str">
        <f>IF(('③設備機器・年間削減額(入力)'!B41)=0,"",'③設備機器・年間削減額(入力)'!B41)</f>
        <v/>
      </c>
      <c r="E60" s="350"/>
      <c r="F60" s="350"/>
      <c r="G60" s="350"/>
      <c r="H60" s="350"/>
      <c r="I60" s="350"/>
      <c r="J60" s="350"/>
      <c r="K60" s="350"/>
      <c r="L60" s="350"/>
      <c r="M60" s="350"/>
      <c r="N60" s="350"/>
      <c r="O60" s="377"/>
      <c r="P60" s="377"/>
      <c r="Q60" s="377"/>
      <c r="R60" s="377"/>
      <c r="S60" s="377"/>
      <c r="T60" s="377"/>
      <c r="U60" s="378"/>
      <c r="V60" s="378"/>
      <c r="W60" s="378"/>
      <c r="X60" s="378"/>
    </row>
    <row r="61" spans="2:24" ht="21.75" hidden="1" customHeight="1">
      <c r="B61" s="376">
        <v>37</v>
      </c>
      <c r="C61" s="376"/>
      <c r="D61" s="350" t="str">
        <f>IF(('③設備機器・年間削減額(入力)'!B42)=0,"",'③設備機器・年間削減額(入力)'!B42)</f>
        <v/>
      </c>
      <c r="E61" s="350"/>
      <c r="F61" s="350"/>
      <c r="G61" s="350"/>
      <c r="H61" s="350"/>
      <c r="I61" s="350"/>
      <c r="J61" s="350"/>
      <c r="K61" s="350"/>
      <c r="L61" s="350"/>
      <c r="M61" s="350"/>
      <c r="N61" s="350"/>
      <c r="O61" s="377"/>
      <c r="P61" s="377"/>
      <c r="Q61" s="377"/>
      <c r="R61" s="377"/>
      <c r="S61" s="377"/>
      <c r="T61" s="377"/>
      <c r="U61" s="378"/>
      <c r="V61" s="378"/>
      <c r="W61" s="378"/>
      <c r="X61" s="378"/>
    </row>
    <row r="62" spans="2:24" ht="21.75" hidden="1" customHeight="1">
      <c r="B62" s="376">
        <v>38</v>
      </c>
      <c r="C62" s="376"/>
      <c r="D62" s="350" t="str">
        <f>IF(('③設備機器・年間削減額(入力)'!B43)=0,"",'③設備機器・年間削減額(入力)'!B43)</f>
        <v/>
      </c>
      <c r="E62" s="350"/>
      <c r="F62" s="350"/>
      <c r="G62" s="350"/>
      <c r="H62" s="350"/>
      <c r="I62" s="350"/>
      <c r="J62" s="350"/>
      <c r="K62" s="350"/>
      <c r="L62" s="350"/>
      <c r="M62" s="350"/>
      <c r="N62" s="350"/>
      <c r="O62" s="377"/>
      <c r="P62" s="377"/>
      <c r="Q62" s="377"/>
      <c r="R62" s="377"/>
      <c r="S62" s="377"/>
      <c r="T62" s="377"/>
      <c r="U62" s="378"/>
      <c r="V62" s="378"/>
      <c r="W62" s="378"/>
      <c r="X62" s="378"/>
    </row>
    <row r="63" spans="2:24" ht="21.75" hidden="1" customHeight="1">
      <c r="B63" s="376">
        <v>39</v>
      </c>
      <c r="C63" s="376"/>
      <c r="D63" s="350" t="str">
        <f>IF(('③設備機器・年間削減額(入力)'!B44)=0,"",'③設備機器・年間削減額(入力)'!B44)</f>
        <v/>
      </c>
      <c r="E63" s="350"/>
      <c r="F63" s="350"/>
      <c r="G63" s="350"/>
      <c r="H63" s="350"/>
      <c r="I63" s="350"/>
      <c r="J63" s="350"/>
      <c r="K63" s="350"/>
      <c r="L63" s="350"/>
      <c r="M63" s="350"/>
      <c r="N63" s="350"/>
      <c r="O63" s="377"/>
      <c r="P63" s="377"/>
      <c r="Q63" s="377"/>
      <c r="R63" s="377"/>
      <c r="S63" s="377"/>
      <c r="T63" s="377"/>
      <c r="U63" s="378"/>
      <c r="V63" s="378"/>
      <c r="W63" s="378"/>
      <c r="X63" s="378"/>
    </row>
    <row r="64" spans="2:24" ht="21.75" hidden="1" customHeight="1">
      <c r="B64" s="376">
        <v>40</v>
      </c>
      <c r="C64" s="376"/>
      <c r="D64" s="350" t="str">
        <f>IF(('③設備機器・年間削減額(入力)'!B45)=0,"",'③設備機器・年間削減額(入力)'!B45)</f>
        <v/>
      </c>
      <c r="E64" s="350"/>
      <c r="F64" s="350"/>
      <c r="G64" s="350"/>
      <c r="H64" s="350"/>
      <c r="I64" s="350"/>
      <c r="J64" s="350"/>
      <c r="K64" s="350"/>
      <c r="L64" s="350"/>
      <c r="M64" s="350"/>
      <c r="N64" s="350"/>
      <c r="O64" s="377"/>
      <c r="P64" s="377"/>
      <c r="Q64" s="377"/>
      <c r="R64" s="377"/>
      <c r="S64" s="377"/>
      <c r="T64" s="377"/>
      <c r="U64" s="378"/>
      <c r="V64" s="378"/>
      <c r="W64" s="378"/>
      <c r="X64" s="378"/>
    </row>
    <row r="65" spans="2:24" ht="21.75" hidden="1" customHeight="1">
      <c r="B65" s="376">
        <v>41</v>
      </c>
      <c r="C65" s="376"/>
      <c r="D65" s="350" t="str">
        <f>IF(('③設備機器・年間削減額(入力)'!B46)=0,"",'③設備機器・年間削減額(入力)'!B46)</f>
        <v/>
      </c>
      <c r="E65" s="350"/>
      <c r="F65" s="350"/>
      <c r="G65" s="350"/>
      <c r="H65" s="350"/>
      <c r="I65" s="350"/>
      <c r="J65" s="350"/>
      <c r="K65" s="350"/>
      <c r="L65" s="350"/>
      <c r="M65" s="350"/>
      <c r="N65" s="350"/>
      <c r="O65" s="377"/>
      <c r="P65" s="377"/>
      <c r="Q65" s="377"/>
      <c r="R65" s="377"/>
      <c r="S65" s="377"/>
      <c r="T65" s="377"/>
      <c r="U65" s="378"/>
      <c r="V65" s="378"/>
      <c r="W65" s="378"/>
      <c r="X65" s="378"/>
    </row>
    <row r="66" spans="2:24" ht="21.75" hidden="1" customHeight="1">
      <c r="B66" s="376">
        <v>42</v>
      </c>
      <c r="C66" s="376"/>
      <c r="D66" s="350" t="str">
        <f>IF(('③設備機器・年間削減額(入力)'!B47)=0,"",'③設備機器・年間削減額(入力)'!B47)</f>
        <v/>
      </c>
      <c r="E66" s="350"/>
      <c r="F66" s="350"/>
      <c r="G66" s="350"/>
      <c r="H66" s="350"/>
      <c r="I66" s="350"/>
      <c r="J66" s="350"/>
      <c r="K66" s="350"/>
      <c r="L66" s="350"/>
      <c r="M66" s="350"/>
      <c r="N66" s="350"/>
      <c r="O66" s="377"/>
      <c r="P66" s="377"/>
      <c r="Q66" s="377"/>
      <c r="R66" s="377"/>
      <c r="S66" s="377"/>
      <c r="T66" s="377"/>
      <c r="U66" s="378"/>
      <c r="V66" s="378"/>
      <c r="W66" s="378"/>
      <c r="X66" s="378"/>
    </row>
    <row r="67" spans="2:24" ht="21.75" hidden="1" customHeight="1">
      <c r="B67" s="376">
        <v>43</v>
      </c>
      <c r="C67" s="376"/>
      <c r="D67" s="350" t="str">
        <f>IF(('③設備機器・年間削減額(入力)'!B48)=0,"",'③設備機器・年間削減額(入力)'!B48)</f>
        <v/>
      </c>
      <c r="E67" s="350"/>
      <c r="F67" s="350"/>
      <c r="G67" s="350"/>
      <c r="H67" s="350"/>
      <c r="I67" s="350"/>
      <c r="J67" s="350"/>
      <c r="K67" s="350"/>
      <c r="L67" s="350"/>
      <c r="M67" s="350"/>
      <c r="N67" s="350"/>
      <c r="O67" s="377"/>
      <c r="P67" s="377"/>
      <c r="Q67" s="377"/>
      <c r="R67" s="377"/>
      <c r="S67" s="377"/>
      <c r="T67" s="377"/>
      <c r="U67" s="378"/>
      <c r="V67" s="378"/>
      <c r="W67" s="378"/>
      <c r="X67" s="378"/>
    </row>
    <row r="68" spans="2:24" ht="21.75" hidden="1" customHeight="1">
      <c r="B68" s="376">
        <v>44</v>
      </c>
      <c r="C68" s="376"/>
      <c r="D68" s="350" t="str">
        <f>IF(('③設備機器・年間削減額(入力)'!B49)=0,"",'③設備機器・年間削減額(入力)'!B49)</f>
        <v/>
      </c>
      <c r="E68" s="350"/>
      <c r="F68" s="350"/>
      <c r="G68" s="350"/>
      <c r="H68" s="350"/>
      <c r="I68" s="350"/>
      <c r="J68" s="350"/>
      <c r="K68" s="350"/>
      <c r="L68" s="350"/>
      <c r="M68" s="350"/>
      <c r="N68" s="350"/>
      <c r="O68" s="377"/>
      <c r="P68" s="377"/>
      <c r="Q68" s="377"/>
      <c r="R68" s="377"/>
      <c r="S68" s="377"/>
      <c r="T68" s="377"/>
      <c r="U68" s="378"/>
      <c r="V68" s="378"/>
      <c r="W68" s="378"/>
      <c r="X68" s="378"/>
    </row>
    <row r="69" spans="2:24" ht="21.75" hidden="1" customHeight="1">
      <c r="B69" s="376">
        <v>45</v>
      </c>
      <c r="C69" s="376"/>
      <c r="D69" s="350" t="str">
        <f>IF(('③設備機器・年間削減額(入力)'!B50)=0,"",'③設備機器・年間削減額(入力)'!B50)</f>
        <v/>
      </c>
      <c r="E69" s="350"/>
      <c r="F69" s="350"/>
      <c r="G69" s="350"/>
      <c r="H69" s="350"/>
      <c r="I69" s="350"/>
      <c r="J69" s="350"/>
      <c r="K69" s="350"/>
      <c r="L69" s="350"/>
      <c r="M69" s="350"/>
      <c r="N69" s="350"/>
      <c r="O69" s="377"/>
      <c r="P69" s="377"/>
      <c r="Q69" s="377"/>
      <c r="R69" s="377"/>
      <c r="S69" s="377"/>
      <c r="T69" s="377"/>
      <c r="U69" s="378"/>
      <c r="V69" s="378"/>
      <c r="W69" s="378"/>
      <c r="X69" s="378"/>
    </row>
    <row r="70" spans="2:24" ht="21.75" hidden="1" customHeight="1">
      <c r="B70" s="376">
        <v>46</v>
      </c>
      <c r="C70" s="376"/>
      <c r="D70" s="350" t="str">
        <f>IF(('③設備機器・年間削減額(入力)'!B51)=0,"",'③設備機器・年間削減額(入力)'!B51)</f>
        <v/>
      </c>
      <c r="E70" s="350"/>
      <c r="F70" s="350"/>
      <c r="G70" s="350"/>
      <c r="H70" s="350"/>
      <c r="I70" s="350"/>
      <c r="J70" s="350"/>
      <c r="K70" s="350"/>
      <c r="L70" s="350"/>
      <c r="M70" s="350"/>
      <c r="N70" s="350"/>
      <c r="O70" s="377"/>
      <c r="P70" s="377"/>
      <c r="Q70" s="377"/>
      <c r="R70" s="377"/>
      <c r="S70" s="377"/>
      <c r="T70" s="377"/>
      <c r="U70" s="378"/>
      <c r="V70" s="378"/>
      <c r="W70" s="378"/>
      <c r="X70" s="378"/>
    </row>
    <row r="71" spans="2:24" ht="21.75" hidden="1" customHeight="1">
      <c r="B71" s="376">
        <v>47</v>
      </c>
      <c r="C71" s="376"/>
      <c r="D71" s="350" t="str">
        <f>IF(('③設備機器・年間削減額(入力)'!B52)=0,"",'③設備機器・年間削減額(入力)'!B52)</f>
        <v/>
      </c>
      <c r="E71" s="350"/>
      <c r="F71" s="350"/>
      <c r="G71" s="350"/>
      <c r="H71" s="350"/>
      <c r="I71" s="350"/>
      <c r="J71" s="350"/>
      <c r="K71" s="350"/>
      <c r="L71" s="350"/>
      <c r="M71" s="350"/>
      <c r="N71" s="350"/>
      <c r="O71" s="377"/>
      <c r="P71" s="377"/>
      <c r="Q71" s="377"/>
      <c r="R71" s="377"/>
      <c r="S71" s="377"/>
      <c r="T71" s="377"/>
      <c r="U71" s="378"/>
      <c r="V71" s="378"/>
      <c r="W71" s="378"/>
      <c r="X71" s="378"/>
    </row>
    <row r="72" spans="2:24" ht="21.75" hidden="1" customHeight="1">
      <c r="B72" s="376">
        <v>48</v>
      </c>
      <c r="C72" s="376"/>
      <c r="D72" s="350" t="str">
        <f>IF(('③設備機器・年間削減額(入力)'!B53)=0,"",'③設備機器・年間削減額(入力)'!B53)</f>
        <v/>
      </c>
      <c r="E72" s="350"/>
      <c r="F72" s="350"/>
      <c r="G72" s="350"/>
      <c r="H72" s="350"/>
      <c r="I72" s="350"/>
      <c r="J72" s="350"/>
      <c r="K72" s="350"/>
      <c r="L72" s="350"/>
      <c r="M72" s="350"/>
      <c r="N72" s="350"/>
      <c r="O72" s="377"/>
      <c r="P72" s="377"/>
      <c r="Q72" s="377"/>
      <c r="R72" s="377"/>
      <c r="S72" s="377"/>
      <c r="T72" s="377"/>
      <c r="U72" s="378"/>
      <c r="V72" s="378"/>
      <c r="W72" s="378"/>
      <c r="X72" s="378"/>
    </row>
    <row r="73" spans="2:24" ht="21.75" hidden="1" customHeight="1">
      <c r="B73" s="376">
        <v>49</v>
      </c>
      <c r="C73" s="376"/>
      <c r="D73" s="350" t="str">
        <f>IF(('③設備機器・年間削減額(入力)'!B54)=0,"",'③設備機器・年間削減額(入力)'!B54)</f>
        <v/>
      </c>
      <c r="E73" s="350"/>
      <c r="F73" s="350"/>
      <c r="G73" s="350"/>
      <c r="H73" s="350"/>
      <c r="I73" s="350"/>
      <c r="J73" s="350"/>
      <c r="K73" s="350"/>
      <c r="L73" s="350"/>
      <c r="M73" s="350"/>
      <c r="N73" s="350"/>
      <c r="O73" s="377"/>
      <c r="P73" s="377"/>
      <c r="Q73" s="377"/>
      <c r="R73" s="377"/>
      <c r="S73" s="377"/>
      <c r="T73" s="377"/>
      <c r="U73" s="378"/>
      <c r="V73" s="378"/>
      <c r="W73" s="378"/>
      <c r="X73" s="378"/>
    </row>
    <row r="74" spans="2:24" ht="21.75" hidden="1" customHeight="1">
      <c r="B74" s="376">
        <v>50</v>
      </c>
      <c r="C74" s="376"/>
      <c r="D74" s="350" t="str">
        <f>IF(('③設備機器・年間削減額(入力)'!B55)=0,"",'③設備機器・年間削減額(入力)'!B55)</f>
        <v/>
      </c>
      <c r="E74" s="350"/>
      <c r="F74" s="350"/>
      <c r="G74" s="350"/>
      <c r="H74" s="350"/>
      <c r="I74" s="350"/>
      <c r="J74" s="350"/>
      <c r="K74" s="350"/>
      <c r="L74" s="350"/>
      <c r="M74" s="350"/>
      <c r="N74" s="350"/>
      <c r="O74" s="377"/>
      <c r="P74" s="377"/>
      <c r="Q74" s="377"/>
      <c r="R74" s="377"/>
      <c r="S74" s="377"/>
      <c r="T74" s="377"/>
      <c r="U74" s="378"/>
      <c r="V74" s="378"/>
      <c r="W74" s="378"/>
      <c r="X74" s="378"/>
    </row>
    <row r="75" spans="2:24" ht="21.75" hidden="1" customHeight="1">
      <c r="B75" s="376">
        <v>51</v>
      </c>
      <c r="C75" s="376"/>
      <c r="D75" s="350" t="str">
        <f>IF(('③設備機器・年間削減額(入力)'!B56)=0,"",'③設備機器・年間削減額(入力)'!B56)</f>
        <v/>
      </c>
      <c r="E75" s="350"/>
      <c r="F75" s="350"/>
      <c r="G75" s="350"/>
      <c r="H75" s="350"/>
      <c r="I75" s="350"/>
      <c r="J75" s="350"/>
      <c r="K75" s="350"/>
      <c r="L75" s="350"/>
      <c r="M75" s="350"/>
      <c r="N75" s="350"/>
      <c r="O75" s="377"/>
      <c r="P75" s="377"/>
      <c r="Q75" s="377"/>
      <c r="R75" s="377"/>
      <c r="S75" s="377"/>
      <c r="T75" s="377"/>
      <c r="U75" s="378"/>
      <c r="V75" s="378"/>
      <c r="W75" s="378"/>
      <c r="X75" s="378"/>
    </row>
    <row r="76" spans="2:24" ht="21.75" hidden="1" customHeight="1">
      <c r="B76" s="376">
        <v>52</v>
      </c>
      <c r="C76" s="376"/>
      <c r="D76" s="350" t="str">
        <f>IF(('③設備機器・年間削減額(入力)'!B57)=0,"",'③設備機器・年間削減額(入力)'!B57)</f>
        <v/>
      </c>
      <c r="E76" s="350"/>
      <c r="F76" s="350"/>
      <c r="G76" s="350"/>
      <c r="H76" s="350"/>
      <c r="I76" s="350"/>
      <c r="J76" s="350"/>
      <c r="K76" s="350"/>
      <c r="L76" s="350"/>
      <c r="M76" s="350"/>
      <c r="N76" s="350"/>
      <c r="O76" s="377"/>
      <c r="P76" s="377"/>
      <c r="Q76" s="377"/>
      <c r="R76" s="377"/>
      <c r="S76" s="377"/>
      <c r="T76" s="377"/>
      <c r="U76" s="378"/>
      <c r="V76" s="378"/>
      <c r="W76" s="378"/>
      <c r="X76" s="378"/>
    </row>
    <row r="77" spans="2:24" ht="21.75" hidden="1" customHeight="1">
      <c r="B77" s="376">
        <v>53</v>
      </c>
      <c r="C77" s="376"/>
      <c r="D77" s="350" t="str">
        <f>IF(('③設備機器・年間削減額(入力)'!B58)=0,"",'③設備機器・年間削減額(入力)'!B58)</f>
        <v/>
      </c>
      <c r="E77" s="350"/>
      <c r="F77" s="350"/>
      <c r="G77" s="350"/>
      <c r="H77" s="350"/>
      <c r="I77" s="350"/>
      <c r="J77" s="350"/>
      <c r="K77" s="350"/>
      <c r="L77" s="350"/>
      <c r="M77" s="350"/>
      <c r="N77" s="350"/>
      <c r="O77" s="377"/>
      <c r="P77" s="377"/>
      <c r="Q77" s="377"/>
      <c r="R77" s="377"/>
      <c r="S77" s="377"/>
      <c r="T77" s="377"/>
      <c r="U77" s="378"/>
      <c r="V77" s="378"/>
      <c r="W77" s="378"/>
      <c r="X77" s="378"/>
    </row>
    <row r="78" spans="2:24" ht="21.75" hidden="1" customHeight="1">
      <c r="B78" s="376">
        <v>54</v>
      </c>
      <c r="C78" s="376"/>
      <c r="D78" s="350" t="str">
        <f>IF(('③設備機器・年間削減額(入力)'!B59)=0,"",'③設備機器・年間削減額(入力)'!B59)</f>
        <v/>
      </c>
      <c r="E78" s="350"/>
      <c r="F78" s="350"/>
      <c r="G78" s="350"/>
      <c r="H78" s="350"/>
      <c r="I78" s="350"/>
      <c r="J78" s="350"/>
      <c r="K78" s="350"/>
      <c r="L78" s="350"/>
      <c r="M78" s="350"/>
      <c r="N78" s="350"/>
      <c r="O78" s="377"/>
      <c r="P78" s="377"/>
      <c r="Q78" s="377"/>
      <c r="R78" s="377"/>
      <c r="S78" s="377"/>
      <c r="T78" s="377"/>
      <c r="U78" s="378"/>
      <c r="V78" s="378"/>
      <c r="W78" s="378"/>
      <c r="X78" s="378"/>
    </row>
    <row r="79" spans="2:24" ht="21.75" hidden="1" customHeight="1">
      <c r="B79" s="376">
        <v>55</v>
      </c>
      <c r="C79" s="376"/>
      <c r="D79" s="350" t="str">
        <f>IF(('③設備機器・年間削減額(入力)'!B60)=0,"",'③設備機器・年間削減額(入力)'!B60)</f>
        <v/>
      </c>
      <c r="E79" s="350"/>
      <c r="F79" s="350"/>
      <c r="G79" s="350"/>
      <c r="H79" s="350"/>
      <c r="I79" s="350"/>
      <c r="J79" s="350"/>
      <c r="K79" s="350"/>
      <c r="L79" s="350"/>
      <c r="M79" s="350"/>
      <c r="N79" s="350"/>
      <c r="O79" s="377"/>
      <c r="P79" s="377"/>
      <c r="Q79" s="377"/>
      <c r="R79" s="377"/>
      <c r="S79" s="377"/>
      <c r="T79" s="377"/>
      <c r="U79" s="378"/>
      <c r="V79" s="378"/>
      <c r="W79" s="378"/>
      <c r="X79" s="378"/>
    </row>
    <row r="80" spans="2:24" ht="21.75" hidden="1" customHeight="1">
      <c r="B80" s="376">
        <v>56</v>
      </c>
      <c r="C80" s="376"/>
      <c r="D80" s="350" t="str">
        <f>IF(('③設備機器・年間削減額(入力)'!B61)=0,"",'③設備機器・年間削減額(入力)'!B61)</f>
        <v/>
      </c>
      <c r="E80" s="350"/>
      <c r="F80" s="350"/>
      <c r="G80" s="350"/>
      <c r="H80" s="350"/>
      <c r="I80" s="350"/>
      <c r="J80" s="350"/>
      <c r="K80" s="350"/>
      <c r="L80" s="350"/>
      <c r="M80" s="350"/>
      <c r="N80" s="350"/>
      <c r="O80" s="377"/>
      <c r="P80" s="377"/>
      <c r="Q80" s="377"/>
      <c r="R80" s="377"/>
      <c r="S80" s="377"/>
      <c r="T80" s="377"/>
      <c r="U80" s="378"/>
      <c r="V80" s="378"/>
      <c r="W80" s="378"/>
      <c r="X80" s="378"/>
    </row>
    <row r="81" spans="2:24" ht="21.75" hidden="1" customHeight="1">
      <c r="B81" s="376">
        <v>57</v>
      </c>
      <c r="C81" s="376"/>
      <c r="D81" s="350" t="str">
        <f>IF(('③設備機器・年間削減額(入力)'!B62)=0,"",'③設備機器・年間削減額(入力)'!B62)</f>
        <v/>
      </c>
      <c r="E81" s="350"/>
      <c r="F81" s="350"/>
      <c r="G81" s="350"/>
      <c r="H81" s="350"/>
      <c r="I81" s="350"/>
      <c r="J81" s="350"/>
      <c r="K81" s="350"/>
      <c r="L81" s="350"/>
      <c r="M81" s="350"/>
      <c r="N81" s="350"/>
      <c r="O81" s="377"/>
      <c r="P81" s="377"/>
      <c r="Q81" s="377"/>
      <c r="R81" s="377"/>
      <c r="S81" s="377"/>
      <c r="T81" s="377"/>
      <c r="U81" s="378"/>
      <c r="V81" s="378"/>
      <c r="W81" s="378"/>
      <c r="X81" s="378"/>
    </row>
    <row r="82" spans="2:24" ht="21.75" hidden="1" customHeight="1">
      <c r="B82" s="376">
        <v>58</v>
      </c>
      <c r="C82" s="376"/>
      <c r="D82" s="350" t="str">
        <f>IF(('③設備機器・年間削減額(入力)'!B63)=0,"",'③設備機器・年間削減額(入力)'!B63)</f>
        <v/>
      </c>
      <c r="E82" s="350"/>
      <c r="F82" s="350"/>
      <c r="G82" s="350"/>
      <c r="H82" s="350"/>
      <c r="I82" s="350"/>
      <c r="J82" s="350"/>
      <c r="K82" s="350"/>
      <c r="L82" s="350"/>
      <c r="M82" s="350"/>
      <c r="N82" s="350"/>
      <c r="O82" s="377"/>
      <c r="P82" s="377"/>
      <c r="Q82" s="377"/>
      <c r="R82" s="377"/>
      <c r="S82" s="377"/>
      <c r="T82" s="377"/>
      <c r="U82" s="378"/>
      <c r="V82" s="378"/>
      <c r="W82" s="378"/>
      <c r="X82" s="378"/>
    </row>
    <row r="83" spans="2:24" ht="21.75" hidden="1" customHeight="1">
      <c r="B83" s="376">
        <v>59</v>
      </c>
      <c r="C83" s="376"/>
      <c r="D83" s="350" t="str">
        <f>IF(('③設備機器・年間削減額(入力)'!B64)=0,"",'③設備機器・年間削減額(入力)'!B64)</f>
        <v/>
      </c>
      <c r="E83" s="350"/>
      <c r="F83" s="350"/>
      <c r="G83" s="350"/>
      <c r="H83" s="350"/>
      <c r="I83" s="350"/>
      <c r="J83" s="350"/>
      <c r="K83" s="350"/>
      <c r="L83" s="350"/>
      <c r="M83" s="350"/>
      <c r="N83" s="350"/>
      <c r="O83" s="377"/>
      <c r="P83" s="377"/>
      <c r="Q83" s="377"/>
      <c r="R83" s="377"/>
      <c r="S83" s="377"/>
      <c r="T83" s="377"/>
      <c r="U83" s="378"/>
      <c r="V83" s="378"/>
      <c r="W83" s="378"/>
      <c r="X83" s="378"/>
    </row>
    <row r="84" spans="2:24" ht="21.75" hidden="1" customHeight="1">
      <c r="B84" s="376">
        <v>60</v>
      </c>
      <c r="C84" s="376"/>
      <c r="D84" s="350" t="str">
        <f>IF(('③設備機器・年間削減額(入力)'!B65)=0,"",'③設備機器・年間削減額(入力)'!B65)</f>
        <v/>
      </c>
      <c r="E84" s="350"/>
      <c r="F84" s="350"/>
      <c r="G84" s="350"/>
      <c r="H84" s="350"/>
      <c r="I84" s="350"/>
      <c r="J84" s="350"/>
      <c r="K84" s="350"/>
      <c r="L84" s="350"/>
      <c r="M84" s="350"/>
      <c r="N84" s="350"/>
      <c r="O84" s="377"/>
      <c r="P84" s="377"/>
      <c r="Q84" s="377"/>
      <c r="R84" s="377"/>
      <c r="S84" s="377"/>
      <c r="T84" s="377"/>
      <c r="U84" s="378"/>
      <c r="V84" s="378"/>
      <c r="W84" s="378"/>
      <c r="X84" s="378"/>
    </row>
    <row r="85" spans="2:24" ht="21.75" hidden="1" customHeight="1">
      <c r="B85" s="376">
        <v>61</v>
      </c>
      <c r="C85" s="376"/>
      <c r="D85" s="350" t="str">
        <f>IF(('③設備機器・年間削減額(入力)'!B66)=0,"",'③設備機器・年間削減額(入力)'!B66)</f>
        <v/>
      </c>
      <c r="E85" s="350"/>
      <c r="F85" s="350"/>
      <c r="G85" s="350"/>
      <c r="H85" s="350"/>
      <c r="I85" s="350"/>
      <c r="J85" s="350"/>
      <c r="K85" s="350"/>
      <c r="L85" s="350"/>
      <c r="M85" s="350"/>
      <c r="N85" s="350"/>
      <c r="O85" s="377"/>
      <c r="P85" s="377"/>
      <c r="Q85" s="377"/>
      <c r="R85" s="377"/>
      <c r="S85" s="377"/>
      <c r="T85" s="377"/>
      <c r="U85" s="378"/>
      <c r="V85" s="378"/>
      <c r="W85" s="378"/>
      <c r="X85" s="378"/>
    </row>
    <row r="86" spans="2:24" ht="21.75" hidden="1" customHeight="1">
      <c r="B86" s="376">
        <v>62</v>
      </c>
      <c r="C86" s="376"/>
      <c r="D86" s="350" t="str">
        <f>IF(('③設備機器・年間削減額(入力)'!B67)=0,"",'③設備機器・年間削減額(入力)'!B67)</f>
        <v/>
      </c>
      <c r="E86" s="350"/>
      <c r="F86" s="350"/>
      <c r="G86" s="350"/>
      <c r="H86" s="350"/>
      <c r="I86" s="350"/>
      <c r="J86" s="350"/>
      <c r="K86" s="350"/>
      <c r="L86" s="350"/>
      <c r="M86" s="350"/>
      <c r="N86" s="350"/>
      <c r="O86" s="377"/>
      <c r="P86" s="377"/>
      <c r="Q86" s="377"/>
      <c r="R86" s="377"/>
      <c r="S86" s="377"/>
      <c r="T86" s="377"/>
      <c r="U86" s="378"/>
      <c r="V86" s="378"/>
      <c r="W86" s="378"/>
      <c r="X86" s="378"/>
    </row>
    <row r="87" spans="2:24" ht="21.75" hidden="1" customHeight="1">
      <c r="B87" s="376">
        <v>63</v>
      </c>
      <c r="C87" s="376"/>
      <c r="D87" s="350" t="str">
        <f>IF(('③設備機器・年間削減額(入力)'!B68)=0,"",'③設備機器・年間削減額(入力)'!B68)</f>
        <v/>
      </c>
      <c r="E87" s="350"/>
      <c r="F87" s="350"/>
      <c r="G87" s="350"/>
      <c r="H87" s="350"/>
      <c r="I87" s="350"/>
      <c r="J87" s="350"/>
      <c r="K87" s="350"/>
      <c r="L87" s="350"/>
      <c r="M87" s="350"/>
      <c r="N87" s="350"/>
      <c r="O87" s="377"/>
      <c r="P87" s="377"/>
      <c r="Q87" s="377"/>
      <c r="R87" s="377"/>
      <c r="S87" s="377"/>
      <c r="T87" s="377"/>
      <c r="U87" s="378"/>
      <c r="V87" s="378"/>
      <c r="W87" s="378"/>
      <c r="X87" s="378"/>
    </row>
    <row r="88" spans="2:24" ht="21.75" hidden="1" customHeight="1">
      <c r="B88" s="376">
        <v>64</v>
      </c>
      <c r="C88" s="376"/>
      <c r="D88" s="350" t="str">
        <f>IF(('③設備機器・年間削減額(入力)'!B69)=0,"",'③設備機器・年間削減額(入力)'!B69)</f>
        <v/>
      </c>
      <c r="E88" s="350"/>
      <c r="F88" s="350"/>
      <c r="G88" s="350"/>
      <c r="H88" s="350"/>
      <c r="I88" s="350"/>
      <c r="J88" s="350"/>
      <c r="K88" s="350"/>
      <c r="L88" s="350"/>
      <c r="M88" s="350"/>
      <c r="N88" s="350"/>
      <c r="O88" s="377"/>
      <c r="P88" s="377"/>
      <c r="Q88" s="377"/>
      <c r="R88" s="377"/>
      <c r="S88" s="377"/>
      <c r="T88" s="377"/>
      <c r="U88" s="378"/>
      <c r="V88" s="378"/>
      <c r="W88" s="378"/>
      <c r="X88" s="378"/>
    </row>
    <row r="89" spans="2:24" ht="21.75" hidden="1" customHeight="1">
      <c r="B89" s="376">
        <v>65</v>
      </c>
      <c r="C89" s="376"/>
      <c r="D89" s="350" t="str">
        <f>IF(('③設備機器・年間削減額(入力)'!B70)=0,"",'③設備機器・年間削減額(入力)'!B70)</f>
        <v/>
      </c>
      <c r="E89" s="350"/>
      <c r="F89" s="350"/>
      <c r="G89" s="350"/>
      <c r="H89" s="350"/>
      <c r="I89" s="350"/>
      <c r="J89" s="350"/>
      <c r="K89" s="350"/>
      <c r="L89" s="350"/>
      <c r="M89" s="350"/>
      <c r="N89" s="350"/>
      <c r="O89" s="377"/>
      <c r="P89" s="377"/>
      <c r="Q89" s="377"/>
      <c r="R89" s="377"/>
      <c r="S89" s="377"/>
      <c r="T89" s="377"/>
      <c r="U89" s="378"/>
      <c r="V89" s="378"/>
      <c r="W89" s="378"/>
      <c r="X89" s="378"/>
    </row>
    <row r="90" spans="2:24" ht="21.75" hidden="1" customHeight="1">
      <c r="B90" s="376">
        <v>66</v>
      </c>
      <c r="C90" s="376"/>
      <c r="D90" s="350" t="str">
        <f>IF(('③設備機器・年間削減額(入力)'!B71)=0,"",'③設備機器・年間削減額(入力)'!B71)</f>
        <v/>
      </c>
      <c r="E90" s="350"/>
      <c r="F90" s="350"/>
      <c r="G90" s="350"/>
      <c r="H90" s="350"/>
      <c r="I90" s="350"/>
      <c r="J90" s="350"/>
      <c r="K90" s="350"/>
      <c r="L90" s="350"/>
      <c r="M90" s="350"/>
      <c r="N90" s="350"/>
      <c r="O90" s="377"/>
      <c r="P90" s="377"/>
      <c r="Q90" s="377"/>
      <c r="R90" s="377"/>
      <c r="S90" s="377"/>
      <c r="T90" s="377"/>
      <c r="U90" s="378"/>
      <c r="V90" s="378"/>
      <c r="W90" s="378"/>
      <c r="X90" s="378"/>
    </row>
    <row r="91" spans="2:24" ht="21.75" hidden="1" customHeight="1">
      <c r="B91" s="376">
        <v>67</v>
      </c>
      <c r="C91" s="376"/>
      <c r="D91" s="350" t="str">
        <f>IF(('③設備機器・年間削減額(入力)'!B72)=0,"",'③設備機器・年間削減額(入力)'!B72)</f>
        <v/>
      </c>
      <c r="E91" s="350"/>
      <c r="F91" s="350"/>
      <c r="G91" s="350"/>
      <c r="H91" s="350"/>
      <c r="I91" s="350"/>
      <c r="J91" s="350"/>
      <c r="K91" s="350"/>
      <c r="L91" s="350"/>
      <c r="M91" s="350"/>
      <c r="N91" s="350"/>
      <c r="O91" s="377"/>
      <c r="P91" s="377"/>
      <c r="Q91" s="377"/>
      <c r="R91" s="377"/>
      <c r="S91" s="377"/>
      <c r="T91" s="377"/>
      <c r="U91" s="378"/>
      <c r="V91" s="378"/>
      <c r="W91" s="378"/>
      <c r="X91" s="378"/>
    </row>
    <row r="92" spans="2:24" ht="21.75" hidden="1" customHeight="1">
      <c r="B92" s="376">
        <v>68</v>
      </c>
      <c r="C92" s="376"/>
      <c r="D92" s="350" t="str">
        <f>IF(('③設備機器・年間削減額(入力)'!B73)=0,"",'③設備機器・年間削減額(入力)'!B73)</f>
        <v/>
      </c>
      <c r="E92" s="350"/>
      <c r="F92" s="350"/>
      <c r="G92" s="350"/>
      <c r="H92" s="350"/>
      <c r="I92" s="350"/>
      <c r="J92" s="350"/>
      <c r="K92" s="350"/>
      <c r="L92" s="350"/>
      <c r="M92" s="350"/>
      <c r="N92" s="350"/>
      <c r="O92" s="377"/>
      <c r="P92" s="377"/>
      <c r="Q92" s="377"/>
      <c r="R92" s="377"/>
      <c r="S92" s="377"/>
      <c r="T92" s="377"/>
      <c r="U92" s="378"/>
      <c r="V92" s="378"/>
      <c r="W92" s="378"/>
      <c r="X92" s="378"/>
    </row>
    <row r="93" spans="2:24" ht="21.75" hidden="1" customHeight="1">
      <c r="B93" s="376">
        <v>69</v>
      </c>
      <c r="C93" s="376"/>
      <c r="D93" s="350" t="str">
        <f>IF(('③設備機器・年間削減額(入力)'!B74)=0,"",'③設備機器・年間削減額(入力)'!B74)</f>
        <v/>
      </c>
      <c r="E93" s="350"/>
      <c r="F93" s="350"/>
      <c r="G93" s="350"/>
      <c r="H93" s="350"/>
      <c r="I93" s="350"/>
      <c r="J93" s="350"/>
      <c r="K93" s="350"/>
      <c r="L93" s="350"/>
      <c r="M93" s="350"/>
      <c r="N93" s="350"/>
      <c r="O93" s="377"/>
      <c r="P93" s="377"/>
      <c r="Q93" s="377"/>
      <c r="R93" s="377"/>
      <c r="S93" s="377"/>
      <c r="T93" s="377"/>
      <c r="U93" s="378"/>
      <c r="V93" s="378"/>
      <c r="W93" s="378"/>
      <c r="X93" s="378"/>
    </row>
    <row r="94" spans="2:24" ht="21.75" hidden="1" customHeight="1">
      <c r="B94" s="376">
        <v>70</v>
      </c>
      <c r="C94" s="376"/>
      <c r="D94" s="350" t="str">
        <f>IF(('③設備機器・年間削減額(入力)'!B75)=0,"",'③設備機器・年間削減額(入力)'!B75)</f>
        <v/>
      </c>
      <c r="E94" s="350"/>
      <c r="F94" s="350"/>
      <c r="G94" s="350"/>
      <c r="H94" s="350"/>
      <c r="I94" s="350"/>
      <c r="J94" s="350"/>
      <c r="K94" s="350"/>
      <c r="L94" s="350"/>
      <c r="M94" s="350"/>
      <c r="N94" s="350"/>
      <c r="O94" s="377"/>
      <c r="P94" s="377"/>
      <c r="Q94" s="377"/>
      <c r="R94" s="377"/>
      <c r="S94" s="377"/>
      <c r="T94" s="377"/>
      <c r="U94" s="378"/>
      <c r="V94" s="378"/>
      <c r="W94" s="378"/>
      <c r="X94" s="378"/>
    </row>
    <row r="95" spans="2:24" ht="21.75" hidden="1" customHeight="1">
      <c r="B95" s="376">
        <v>71</v>
      </c>
      <c r="C95" s="376"/>
      <c r="D95" s="350" t="str">
        <f>IF(('③設備機器・年間削減額(入力)'!B76)=0,"",'③設備機器・年間削減額(入力)'!B76)</f>
        <v/>
      </c>
      <c r="E95" s="350"/>
      <c r="F95" s="350"/>
      <c r="G95" s="350"/>
      <c r="H95" s="350"/>
      <c r="I95" s="350"/>
      <c r="J95" s="350"/>
      <c r="K95" s="350"/>
      <c r="L95" s="350"/>
      <c r="M95" s="350"/>
      <c r="N95" s="350"/>
      <c r="O95" s="377"/>
      <c r="P95" s="377"/>
      <c r="Q95" s="377"/>
      <c r="R95" s="377"/>
      <c r="S95" s="377"/>
      <c r="T95" s="377"/>
      <c r="U95" s="378"/>
      <c r="V95" s="378"/>
      <c r="W95" s="378"/>
      <c r="X95" s="378"/>
    </row>
    <row r="96" spans="2:24" ht="21.75" hidden="1" customHeight="1">
      <c r="B96" s="376">
        <v>72</v>
      </c>
      <c r="C96" s="376"/>
      <c r="D96" s="350" t="str">
        <f>IF(('③設備機器・年間削減額(入力)'!B77)=0,"",'③設備機器・年間削減額(入力)'!B77)</f>
        <v/>
      </c>
      <c r="E96" s="350"/>
      <c r="F96" s="350"/>
      <c r="G96" s="350"/>
      <c r="H96" s="350"/>
      <c r="I96" s="350"/>
      <c r="J96" s="350"/>
      <c r="K96" s="350"/>
      <c r="L96" s="350"/>
      <c r="M96" s="350"/>
      <c r="N96" s="350"/>
      <c r="O96" s="377"/>
      <c r="P96" s="377"/>
      <c r="Q96" s="377"/>
      <c r="R96" s="377"/>
      <c r="S96" s="377"/>
      <c r="T96" s="377"/>
      <c r="U96" s="378"/>
      <c r="V96" s="378"/>
      <c r="W96" s="378"/>
      <c r="X96" s="378"/>
    </row>
    <row r="97" spans="2:24" ht="21.75" hidden="1" customHeight="1">
      <c r="B97" s="376">
        <v>73</v>
      </c>
      <c r="C97" s="376"/>
      <c r="D97" s="350" t="str">
        <f>IF(('③設備機器・年間削減額(入力)'!B78)=0,"",'③設備機器・年間削減額(入力)'!B78)</f>
        <v/>
      </c>
      <c r="E97" s="350"/>
      <c r="F97" s="350"/>
      <c r="G97" s="350"/>
      <c r="H97" s="350"/>
      <c r="I97" s="350"/>
      <c r="J97" s="350"/>
      <c r="K97" s="350"/>
      <c r="L97" s="350"/>
      <c r="M97" s="350"/>
      <c r="N97" s="350"/>
      <c r="O97" s="377"/>
      <c r="P97" s="377"/>
      <c r="Q97" s="377"/>
      <c r="R97" s="377"/>
      <c r="S97" s="377"/>
      <c r="T97" s="377"/>
      <c r="U97" s="378"/>
      <c r="V97" s="378"/>
      <c r="W97" s="378"/>
      <c r="X97" s="378"/>
    </row>
    <row r="98" spans="2:24" ht="21.75" hidden="1" customHeight="1">
      <c r="B98" s="376">
        <v>74</v>
      </c>
      <c r="C98" s="376"/>
      <c r="D98" s="350" t="str">
        <f>IF(('③設備機器・年間削減額(入力)'!B79)=0,"",'③設備機器・年間削減額(入力)'!B79)</f>
        <v/>
      </c>
      <c r="E98" s="350"/>
      <c r="F98" s="350"/>
      <c r="G98" s="350"/>
      <c r="H98" s="350"/>
      <c r="I98" s="350"/>
      <c r="J98" s="350"/>
      <c r="K98" s="350"/>
      <c r="L98" s="350"/>
      <c r="M98" s="350"/>
      <c r="N98" s="350"/>
      <c r="O98" s="377"/>
      <c r="P98" s="377"/>
      <c r="Q98" s="377"/>
      <c r="R98" s="377"/>
      <c r="S98" s="377"/>
      <c r="T98" s="377"/>
      <c r="U98" s="378"/>
      <c r="V98" s="378"/>
      <c r="W98" s="378"/>
      <c r="X98" s="378"/>
    </row>
    <row r="99" spans="2:24" ht="21.75" hidden="1" customHeight="1">
      <c r="B99" s="376">
        <v>75</v>
      </c>
      <c r="C99" s="376"/>
      <c r="D99" s="350" t="str">
        <f>IF(('③設備機器・年間削減額(入力)'!B80)=0,"",'③設備機器・年間削減額(入力)'!B80)</f>
        <v/>
      </c>
      <c r="E99" s="350"/>
      <c r="F99" s="350"/>
      <c r="G99" s="350"/>
      <c r="H99" s="350"/>
      <c r="I99" s="350"/>
      <c r="J99" s="350"/>
      <c r="K99" s="350"/>
      <c r="L99" s="350"/>
      <c r="M99" s="350"/>
      <c r="N99" s="350"/>
      <c r="O99" s="377"/>
      <c r="P99" s="377"/>
      <c r="Q99" s="377"/>
      <c r="R99" s="377"/>
      <c r="S99" s="377"/>
      <c r="T99" s="377"/>
      <c r="U99" s="378"/>
      <c r="V99" s="378"/>
      <c r="W99" s="378"/>
      <c r="X99" s="378"/>
    </row>
    <row r="100" spans="2:24" ht="21.75" hidden="1" customHeight="1">
      <c r="B100" s="376">
        <v>76</v>
      </c>
      <c r="C100" s="376"/>
      <c r="D100" s="350" t="str">
        <f>IF(('③設備機器・年間削減額(入力)'!B81)=0,"",'③設備機器・年間削減額(入力)'!B81)</f>
        <v/>
      </c>
      <c r="E100" s="350"/>
      <c r="F100" s="350"/>
      <c r="G100" s="350"/>
      <c r="H100" s="350"/>
      <c r="I100" s="350"/>
      <c r="J100" s="350"/>
      <c r="K100" s="350"/>
      <c r="L100" s="350"/>
      <c r="M100" s="350"/>
      <c r="N100" s="350"/>
      <c r="O100" s="377"/>
      <c r="P100" s="377"/>
      <c r="Q100" s="377"/>
      <c r="R100" s="377"/>
      <c r="S100" s="377"/>
      <c r="T100" s="377"/>
      <c r="U100" s="378"/>
      <c r="V100" s="378"/>
      <c r="W100" s="378"/>
      <c r="X100" s="378"/>
    </row>
    <row r="101" spans="2:24" ht="21.75" hidden="1" customHeight="1">
      <c r="B101" s="376">
        <v>77</v>
      </c>
      <c r="C101" s="376"/>
      <c r="D101" s="350" t="str">
        <f>IF(('③設備機器・年間削減額(入力)'!B82)=0,"",'③設備機器・年間削減額(入力)'!B82)</f>
        <v/>
      </c>
      <c r="E101" s="350"/>
      <c r="F101" s="350"/>
      <c r="G101" s="350"/>
      <c r="H101" s="350"/>
      <c r="I101" s="350"/>
      <c r="J101" s="350"/>
      <c r="K101" s="350"/>
      <c r="L101" s="350"/>
      <c r="M101" s="350"/>
      <c r="N101" s="350"/>
      <c r="O101" s="377"/>
      <c r="P101" s="377"/>
      <c r="Q101" s="377"/>
      <c r="R101" s="377"/>
      <c r="S101" s="377"/>
      <c r="T101" s="377"/>
      <c r="U101" s="378"/>
      <c r="V101" s="378"/>
      <c r="W101" s="378"/>
      <c r="X101" s="378"/>
    </row>
    <row r="102" spans="2:24" ht="21.75" hidden="1" customHeight="1">
      <c r="B102" s="376">
        <v>78</v>
      </c>
      <c r="C102" s="376"/>
      <c r="D102" s="350" t="str">
        <f>IF(('③設備機器・年間削減額(入力)'!B83)=0,"",'③設備機器・年間削減額(入力)'!B83)</f>
        <v/>
      </c>
      <c r="E102" s="350"/>
      <c r="F102" s="350"/>
      <c r="G102" s="350"/>
      <c r="H102" s="350"/>
      <c r="I102" s="350"/>
      <c r="J102" s="350"/>
      <c r="K102" s="350"/>
      <c r="L102" s="350"/>
      <c r="M102" s="350"/>
      <c r="N102" s="350"/>
      <c r="O102" s="377"/>
      <c r="P102" s="377"/>
      <c r="Q102" s="377"/>
      <c r="R102" s="377"/>
      <c r="S102" s="377"/>
      <c r="T102" s="377"/>
      <c r="U102" s="378"/>
      <c r="V102" s="378"/>
      <c r="W102" s="378"/>
      <c r="X102" s="378"/>
    </row>
    <row r="103" spans="2:24" ht="21.75" hidden="1" customHeight="1">
      <c r="B103" s="376">
        <v>79</v>
      </c>
      <c r="C103" s="376"/>
      <c r="D103" s="350" t="str">
        <f>IF(('③設備機器・年間削減額(入力)'!B84)=0,"",'③設備機器・年間削減額(入力)'!B84)</f>
        <v/>
      </c>
      <c r="E103" s="350"/>
      <c r="F103" s="350"/>
      <c r="G103" s="350"/>
      <c r="H103" s="350"/>
      <c r="I103" s="350"/>
      <c r="J103" s="350"/>
      <c r="K103" s="350"/>
      <c r="L103" s="350"/>
      <c r="M103" s="350"/>
      <c r="N103" s="350"/>
      <c r="O103" s="377"/>
      <c r="P103" s="377"/>
      <c r="Q103" s="377"/>
      <c r="R103" s="377"/>
      <c r="S103" s="377"/>
      <c r="T103" s="377"/>
      <c r="U103" s="378"/>
      <c r="V103" s="378"/>
      <c r="W103" s="378"/>
      <c r="X103" s="378"/>
    </row>
    <row r="104" spans="2:24" ht="21.75" hidden="1" customHeight="1">
      <c r="B104" s="376">
        <v>80</v>
      </c>
      <c r="C104" s="376"/>
      <c r="D104" s="350" t="str">
        <f>IF(('③設備機器・年間削減額(入力)'!B85)=0,"",'③設備機器・年間削減額(入力)'!B85)</f>
        <v/>
      </c>
      <c r="E104" s="350"/>
      <c r="F104" s="350"/>
      <c r="G104" s="350"/>
      <c r="H104" s="350"/>
      <c r="I104" s="350"/>
      <c r="J104" s="350"/>
      <c r="K104" s="350"/>
      <c r="L104" s="350"/>
      <c r="M104" s="350"/>
      <c r="N104" s="350"/>
      <c r="O104" s="377"/>
      <c r="P104" s="377"/>
      <c r="Q104" s="377"/>
      <c r="R104" s="377"/>
      <c r="S104" s="377"/>
      <c r="T104" s="377"/>
      <c r="U104" s="378"/>
      <c r="V104" s="378"/>
      <c r="W104" s="378"/>
      <c r="X104" s="378"/>
    </row>
    <row r="105" spans="2:24" ht="21.75" hidden="1" customHeight="1">
      <c r="B105" s="376">
        <v>81</v>
      </c>
      <c r="C105" s="376"/>
      <c r="D105" s="350" t="str">
        <f>IF(('③設備機器・年間削減額(入力)'!B86)=0,"",'③設備機器・年間削減額(入力)'!B86)</f>
        <v/>
      </c>
      <c r="E105" s="350"/>
      <c r="F105" s="350"/>
      <c r="G105" s="350"/>
      <c r="H105" s="350"/>
      <c r="I105" s="350"/>
      <c r="J105" s="350"/>
      <c r="K105" s="350"/>
      <c r="L105" s="350"/>
      <c r="M105" s="350"/>
      <c r="N105" s="350"/>
      <c r="O105" s="377"/>
      <c r="P105" s="377"/>
      <c r="Q105" s="377"/>
      <c r="R105" s="377"/>
      <c r="S105" s="377"/>
      <c r="T105" s="377"/>
      <c r="U105" s="378"/>
      <c r="V105" s="378"/>
      <c r="W105" s="378"/>
      <c r="X105" s="378"/>
    </row>
    <row r="106" spans="2:24" ht="21.75" hidden="1" customHeight="1">
      <c r="B106" s="376">
        <v>82</v>
      </c>
      <c r="C106" s="376"/>
      <c r="D106" s="350" t="str">
        <f>IF(('③設備機器・年間削減額(入力)'!B87)=0,"",'③設備機器・年間削減額(入力)'!B87)</f>
        <v/>
      </c>
      <c r="E106" s="350"/>
      <c r="F106" s="350"/>
      <c r="G106" s="350"/>
      <c r="H106" s="350"/>
      <c r="I106" s="350"/>
      <c r="J106" s="350"/>
      <c r="K106" s="350"/>
      <c r="L106" s="350"/>
      <c r="M106" s="350"/>
      <c r="N106" s="350"/>
      <c r="O106" s="377"/>
      <c r="P106" s="377"/>
      <c r="Q106" s="377"/>
      <c r="R106" s="377"/>
      <c r="S106" s="377"/>
      <c r="T106" s="377"/>
      <c r="U106" s="378"/>
      <c r="V106" s="378"/>
      <c r="W106" s="378"/>
      <c r="X106" s="378"/>
    </row>
    <row r="107" spans="2:24" ht="21.75" hidden="1" customHeight="1">
      <c r="B107" s="376">
        <v>83</v>
      </c>
      <c r="C107" s="376"/>
      <c r="D107" s="350" t="str">
        <f>IF(('③設備機器・年間削減額(入力)'!B88)=0,"",'③設備機器・年間削減額(入力)'!B88)</f>
        <v/>
      </c>
      <c r="E107" s="350"/>
      <c r="F107" s="350"/>
      <c r="G107" s="350"/>
      <c r="H107" s="350"/>
      <c r="I107" s="350"/>
      <c r="J107" s="350"/>
      <c r="K107" s="350"/>
      <c r="L107" s="350"/>
      <c r="M107" s="350"/>
      <c r="N107" s="350"/>
      <c r="O107" s="377"/>
      <c r="P107" s="377"/>
      <c r="Q107" s="377"/>
      <c r="R107" s="377"/>
      <c r="S107" s="377"/>
      <c r="T107" s="377"/>
      <c r="U107" s="378"/>
      <c r="V107" s="378"/>
      <c r="W107" s="378"/>
      <c r="X107" s="378"/>
    </row>
    <row r="108" spans="2:24" ht="21.75" hidden="1" customHeight="1">
      <c r="B108" s="376">
        <v>84</v>
      </c>
      <c r="C108" s="376"/>
      <c r="D108" s="350" t="str">
        <f>IF(('③設備機器・年間削減額(入力)'!B89)=0,"",'③設備機器・年間削減額(入力)'!B89)</f>
        <v/>
      </c>
      <c r="E108" s="350"/>
      <c r="F108" s="350"/>
      <c r="G108" s="350"/>
      <c r="H108" s="350"/>
      <c r="I108" s="350"/>
      <c r="J108" s="350"/>
      <c r="K108" s="350"/>
      <c r="L108" s="350"/>
      <c r="M108" s="350"/>
      <c r="N108" s="350"/>
      <c r="O108" s="377"/>
      <c r="P108" s="377"/>
      <c r="Q108" s="377"/>
      <c r="R108" s="377"/>
      <c r="S108" s="377"/>
      <c r="T108" s="377"/>
      <c r="U108" s="378"/>
      <c r="V108" s="378"/>
      <c r="W108" s="378"/>
      <c r="X108" s="378"/>
    </row>
    <row r="109" spans="2:24" ht="21.75" hidden="1" customHeight="1">
      <c r="B109" s="376">
        <v>85</v>
      </c>
      <c r="C109" s="376"/>
      <c r="D109" s="350" t="str">
        <f>IF(('③設備機器・年間削減額(入力)'!B90)=0,"",'③設備機器・年間削減額(入力)'!B90)</f>
        <v/>
      </c>
      <c r="E109" s="350"/>
      <c r="F109" s="350"/>
      <c r="G109" s="350"/>
      <c r="H109" s="350"/>
      <c r="I109" s="350"/>
      <c r="J109" s="350"/>
      <c r="K109" s="350"/>
      <c r="L109" s="350"/>
      <c r="M109" s="350"/>
      <c r="N109" s="350"/>
      <c r="O109" s="377"/>
      <c r="P109" s="377"/>
      <c r="Q109" s="377"/>
      <c r="R109" s="377"/>
      <c r="S109" s="377"/>
      <c r="T109" s="377"/>
      <c r="U109" s="378"/>
      <c r="V109" s="378"/>
      <c r="W109" s="378"/>
      <c r="X109" s="378"/>
    </row>
    <row r="110" spans="2:24" ht="21.75" hidden="1" customHeight="1">
      <c r="B110" s="376">
        <v>86</v>
      </c>
      <c r="C110" s="376"/>
      <c r="D110" s="350" t="str">
        <f>IF(('③設備機器・年間削減額(入力)'!B91)=0,"",'③設備機器・年間削減額(入力)'!B91)</f>
        <v/>
      </c>
      <c r="E110" s="350"/>
      <c r="F110" s="350"/>
      <c r="G110" s="350"/>
      <c r="H110" s="350"/>
      <c r="I110" s="350"/>
      <c r="J110" s="350"/>
      <c r="K110" s="350"/>
      <c r="L110" s="350"/>
      <c r="M110" s="350"/>
      <c r="N110" s="350"/>
      <c r="O110" s="377"/>
      <c r="P110" s="377"/>
      <c r="Q110" s="377"/>
      <c r="R110" s="377"/>
      <c r="S110" s="377"/>
      <c r="T110" s="377"/>
      <c r="U110" s="378"/>
      <c r="V110" s="378"/>
      <c r="W110" s="378"/>
      <c r="X110" s="378"/>
    </row>
    <row r="111" spans="2:24" ht="21.75" hidden="1" customHeight="1">
      <c r="B111" s="376">
        <v>87</v>
      </c>
      <c r="C111" s="376"/>
      <c r="D111" s="350" t="str">
        <f>IF(('③設備機器・年間削減額(入力)'!B92)=0,"",'③設備機器・年間削減額(入力)'!B92)</f>
        <v/>
      </c>
      <c r="E111" s="350"/>
      <c r="F111" s="350"/>
      <c r="G111" s="350"/>
      <c r="H111" s="350"/>
      <c r="I111" s="350"/>
      <c r="J111" s="350"/>
      <c r="K111" s="350"/>
      <c r="L111" s="350"/>
      <c r="M111" s="350"/>
      <c r="N111" s="350"/>
      <c r="O111" s="377"/>
      <c r="P111" s="377"/>
      <c r="Q111" s="377"/>
      <c r="R111" s="377"/>
      <c r="S111" s="377"/>
      <c r="T111" s="377"/>
      <c r="U111" s="378"/>
      <c r="V111" s="378"/>
      <c r="W111" s="378"/>
      <c r="X111" s="378"/>
    </row>
    <row r="112" spans="2:24" ht="21.75" hidden="1" customHeight="1">
      <c r="B112" s="376">
        <v>88</v>
      </c>
      <c r="C112" s="376"/>
      <c r="D112" s="350" t="str">
        <f>IF(('③設備機器・年間削減額(入力)'!B93)=0,"",'③設備機器・年間削減額(入力)'!B93)</f>
        <v/>
      </c>
      <c r="E112" s="350"/>
      <c r="F112" s="350"/>
      <c r="G112" s="350"/>
      <c r="H112" s="350"/>
      <c r="I112" s="350"/>
      <c r="J112" s="350"/>
      <c r="K112" s="350"/>
      <c r="L112" s="350"/>
      <c r="M112" s="350"/>
      <c r="N112" s="350"/>
      <c r="O112" s="377"/>
      <c r="P112" s="377"/>
      <c r="Q112" s="377"/>
      <c r="R112" s="377"/>
      <c r="S112" s="377"/>
      <c r="T112" s="377"/>
      <c r="U112" s="378"/>
      <c r="V112" s="378"/>
      <c r="W112" s="378"/>
      <c r="X112" s="378"/>
    </row>
    <row r="113" spans="1:24" ht="21.75" hidden="1" customHeight="1">
      <c r="B113" s="376">
        <v>89</v>
      </c>
      <c r="C113" s="376"/>
      <c r="D113" s="350" t="str">
        <f>IF(('③設備機器・年間削減額(入力)'!B94)=0,"",'③設備機器・年間削減額(入力)'!B94)</f>
        <v/>
      </c>
      <c r="E113" s="350"/>
      <c r="F113" s="350"/>
      <c r="G113" s="350"/>
      <c r="H113" s="350"/>
      <c r="I113" s="350"/>
      <c r="J113" s="350"/>
      <c r="K113" s="350"/>
      <c r="L113" s="350"/>
      <c r="M113" s="350"/>
      <c r="N113" s="350"/>
      <c r="O113" s="377"/>
      <c r="P113" s="377"/>
      <c r="Q113" s="377"/>
      <c r="R113" s="377"/>
      <c r="S113" s="377"/>
      <c r="T113" s="377"/>
      <c r="U113" s="378"/>
      <c r="V113" s="378"/>
      <c r="W113" s="378"/>
      <c r="X113" s="378"/>
    </row>
    <row r="114" spans="1:24" ht="21.75" hidden="1" customHeight="1">
      <c r="B114" s="376">
        <v>90</v>
      </c>
      <c r="C114" s="376"/>
      <c r="D114" s="350" t="str">
        <f>IF(('③設備機器・年間削減額(入力)'!B95)=0,"",'③設備機器・年間削減額(入力)'!B95)</f>
        <v/>
      </c>
      <c r="E114" s="350"/>
      <c r="F114" s="350"/>
      <c r="G114" s="350"/>
      <c r="H114" s="350"/>
      <c r="I114" s="350"/>
      <c r="J114" s="350"/>
      <c r="K114" s="350"/>
      <c r="L114" s="350"/>
      <c r="M114" s="350"/>
      <c r="N114" s="350"/>
      <c r="O114" s="377"/>
      <c r="P114" s="377"/>
      <c r="Q114" s="377"/>
      <c r="R114" s="377"/>
      <c r="S114" s="377"/>
      <c r="T114" s="377"/>
      <c r="U114" s="378"/>
      <c r="V114" s="378"/>
      <c r="W114" s="378"/>
      <c r="X114" s="378"/>
    </row>
    <row r="115" spans="1:24" ht="21.75" hidden="1" customHeight="1">
      <c r="B115" s="376">
        <v>91</v>
      </c>
      <c r="C115" s="376"/>
      <c r="D115" s="350" t="str">
        <f>IF(('③設備機器・年間削減額(入力)'!B96)=0,"",'③設備機器・年間削減額(入力)'!B96)</f>
        <v/>
      </c>
      <c r="E115" s="350"/>
      <c r="F115" s="350"/>
      <c r="G115" s="350"/>
      <c r="H115" s="350"/>
      <c r="I115" s="350"/>
      <c r="J115" s="350"/>
      <c r="K115" s="350"/>
      <c r="L115" s="350"/>
      <c r="M115" s="350"/>
      <c r="N115" s="350"/>
      <c r="O115" s="377"/>
      <c r="P115" s="377"/>
      <c r="Q115" s="377"/>
      <c r="R115" s="377"/>
      <c r="S115" s="377"/>
      <c r="T115" s="377"/>
      <c r="U115" s="378"/>
      <c r="V115" s="378"/>
      <c r="W115" s="378"/>
      <c r="X115" s="378"/>
    </row>
    <row r="116" spans="1:24" ht="21.75" hidden="1" customHeight="1">
      <c r="B116" s="376">
        <v>92</v>
      </c>
      <c r="C116" s="376"/>
      <c r="D116" s="350" t="str">
        <f>IF(('③設備機器・年間削減額(入力)'!B97)=0,"",'③設備機器・年間削減額(入力)'!B97)</f>
        <v/>
      </c>
      <c r="E116" s="350"/>
      <c r="F116" s="350"/>
      <c r="G116" s="350"/>
      <c r="H116" s="350"/>
      <c r="I116" s="350"/>
      <c r="J116" s="350"/>
      <c r="K116" s="350"/>
      <c r="L116" s="350"/>
      <c r="M116" s="350"/>
      <c r="N116" s="350"/>
      <c r="O116" s="377"/>
      <c r="P116" s="377"/>
      <c r="Q116" s="377"/>
      <c r="R116" s="377"/>
      <c r="S116" s="377"/>
      <c r="T116" s="377"/>
      <c r="U116" s="378"/>
      <c r="V116" s="378"/>
      <c r="W116" s="378"/>
      <c r="X116" s="378"/>
    </row>
    <row r="117" spans="1:24" ht="21.75" hidden="1" customHeight="1">
      <c r="B117" s="376">
        <v>93</v>
      </c>
      <c r="C117" s="376"/>
      <c r="D117" s="350" t="str">
        <f>IF(('③設備機器・年間削減額(入力)'!B98)=0,"",'③設備機器・年間削減額(入力)'!B98)</f>
        <v/>
      </c>
      <c r="E117" s="350"/>
      <c r="F117" s="350"/>
      <c r="G117" s="350"/>
      <c r="H117" s="350"/>
      <c r="I117" s="350"/>
      <c r="J117" s="350"/>
      <c r="K117" s="350"/>
      <c r="L117" s="350"/>
      <c r="M117" s="350"/>
      <c r="N117" s="350"/>
      <c r="O117" s="377"/>
      <c r="P117" s="377"/>
      <c r="Q117" s="377"/>
      <c r="R117" s="377"/>
      <c r="S117" s="377"/>
      <c r="T117" s="377"/>
      <c r="U117" s="378"/>
      <c r="V117" s="378"/>
      <c r="W117" s="378"/>
      <c r="X117" s="378"/>
    </row>
    <row r="118" spans="1:24" ht="21.75" hidden="1" customHeight="1">
      <c r="B118" s="376">
        <v>94</v>
      </c>
      <c r="C118" s="376"/>
      <c r="D118" s="350" t="str">
        <f>IF(('③設備機器・年間削減額(入力)'!B99)=0,"",'③設備機器・年間削減額(入力)'!B99)</f>
        <v/>
      </c>
      <c r="E118" s="350"/>
      <c r="F118" s="350"/>
      <c r="G118" s="350"/>
      <c r="H118" s="350"/>
      <c r="I118" s="350"/>
      <c r="J118" s="350"/>
      <c r="K118" s="350"/>
      <c r="L118" s="350"/>
      <c r="M118" s="350"/>
      <c r="N118" s="350"/>
      <c r="O118" s="377"/>
      <c r="P118" s="377"/>
      <c r="Q118" s="377"/>
      <c r="R118" s="377"/>
      <c r="S118" s="377"/>
      <c r="T118" s="377"/>
      <c r="U118" s="378"/>
      <c r="V118" s="378"/>
      <c r="W118" s="378"/>
      <c r="X118" s="378"/>
    </row>
    <row r="119" spans="1:24" ht="21.75" hidden="1" customHeight="1">
      <c r="B119" s="376">
        <v>95</v>
      </c>
      <c r="C119" s="376"/>
      <c r="D119" s="350" t="str">
        <f>IF(('③設備機器・年間削減額(入力)'!B100)=0,"",'③設備機器・年間削減額(入力)'!B100)</f>
        <v/>
      </c>
      <c r="E119" s="350"/>
      <c r="F119" s="350"/>
      <c r="G119" s="350"/>
      <c r="H119" s="350"/>
      <c r="I119" s="350"/>
      <c r="J119" s="350"/>
      <c r="K119" s="350"/>
      <c r="L119" s="350"/>
      <c r="M119" s="350"/>
      <c r="N119" s="350"/>
      <c r="O119" s="377"/>
      <c r="P119" s="377"/>
      <c r="Q119" s="377"/>
      <c r="R119" s="377"/>
      <c r="S119" s="377"/>
      <c r="T119" s="377"/>
      <c r="U119" s="378"/>
      <c r="V119" s="378"/>
      <c r="W119" s="378"/>
      <c r="X119" s="378"/>
    </row>
    <row r="120" spans="1:24" ht="21.75" hidden="1" customHeight="1">
      <c r="B120" s="376">
        <v>96</v>
      </c>
      <c r="C120" s="376"/>
      <c r="D120" s="350" t="str">
        <f>IF(('③設備機器・年間削減額(入力)'!B101)=0,"",'③設備機器・年間削減額(入力)'!B101)</f>
        <v/>
      </c>
      <c r="E120" s="350"/>
      <c r="F120" s="350"/>
      <c r="G120" s="350"/>
      <c r="H120" s="350"/>
      <c r="I120" s="350"/>
      <c r="J120" s="350"/>
      <c r="K120" s="350"/>
      <c r="L120" s="350"/>
      <c r="M120" s="350"/>
      <c r="N120" s="350"/>
      <c r="O120" s="377"/>
      <c r="P120" s="377"/>
      <c r="Q120" s="377"/>
      <c r="R120" s="377"/>
      <c r="S120" s="377"/>
      <c r="T120" s="377"/>
      <c r="U120" s="378"/>
      <c r="V120" s="378"/>
      <c r="W120" s="378"/>
      <c r="X120" s="378"/>
    </row>
    <row r="121" spans="1:24" ht="21.75" hidden="1" customHeight="1">
      <c r="B121" s="376">
        <v>97</v>
      </c>
      <c r="C121" s="376"/>
      <c r="D121" s="350" t="str">
        <f>IF(('③設備機器・年間削減額(入力)'!B102)=0,"",'③設備機器・年間削減額(入力)'!B102)</f>
        <v/>
      </c>
      <c r="E121" s="350"/>
      <c r="F121" s="350"/>
      <c r="G121" s="350"/>
      <c r="H121" s="350"/>
      <c r="I121" s="350"/>
      <c r="J121" s="350"/>
      <c r="K121" s="350"/>
      <c r="L121" s="350"/>
      <c r="M121" s="350"/>
      <c r="N121" s="350"/>
      <c r="O121" s="377"/>
      <c r="P121" s="377"/>
      <c r="Q121" s="377"/>
      <c r="R121" s="377"/>
      <c r="S121" s="377"/>
      <c r="T121" s="377"/>
      <c r="U121" s="378"/>
      <c r="V121" s="378"/>
      <c r="W121" s="378"/>
      <c r="X121" s="378"/>
    </row>
    <row r="122" spans="1:24" ht="21.75" hidden="1" customHeight="1">
      <c r="B122" s="376">
        <v>98</v>
      </c>
      <c r="C122" s="376"/>
      <c r="D122" s="350" t="str">
        <f>IF(('③設備機器・年間削減額(入力)'!B103)=0,"",'③設備機器・年間削減額(入力)'!B103)</f>
        <v/>
      </c>
      <c r="E122" s="350"/>
      <c r="F122" s="350"/>
      <c r="G122" s="350"/>
      <c r="H122" s="350"/>
      <c r="I122" s="350"/>
      <c r="J122" s="350"/>
      <c r="K122" s="350"/>
      <c r="L122" s="350"/>
      <c r="M122" s="350"/>
      <c r="N122" s="350"/>
      <c r="O122" s="377"/>
      <c r="P122" s="377"/>
      <c r="Q122" s="377"/>
      <c r="R122" s="377"/>
      <c r="S122" s="377"/>
      <c r="T122" s="377"/>
      <c r="U122" s="378"/>
      <c r="V122" s="378"/>
      <c r="W122" s="378"/>
      <c r="X122" s="378"/>
    </row>
    <row r="123" spans="1:24" ht="21.75" hidden="1" customHeight="1">
      <c r="B123" s="376">
        <v>99</v>
      </c>
      <c r="C123" s="376"/>
      <c r="D123" s="350" t="str">
        <f>IF(('③設備機器・年間削減額(入力)'!B104)=0,"",'③設備機器・年間削減額(入力)'!B104)</f>
        <v/>
      </c>
      <c r="E123" s="350"/>
      <c r="F123" s="350"/>
      <c r="G123" s="350"/>
      <c r="H123" s="350"/>
      <c r="I123" s="350"/>
      <c r="J123" s="350"/>
      <c r="K123" s="350"/>
      <c r="L123" s="350"/>
      <c r="M123" s="350"/>
      <c r="N123" s="350"/>
      <c r="O123" s="377"/>
      <c r="P123" s="377"/>
      <c r="Q123" s="377"/>
      <c r="R123" s="377"/>
      <c r="S123" s="377"/>
      <c r="T123" s="377"/>
      <c r="U123" s="378"/>
      <c r="V123" s="378"/>
      <c r="W123" s="378"/>
      <c r="X123" s="378"/>
    </row>
    <row r="124" spans="1:24" ht="21.75" hidden="1" customHeight="1">
      <c r="B124" s="376">
        <v>100</v>
      </c>
      <c r="C124" s="376"/>
      <c r="D124" s="350" t="str">
        <f>IF(('③設備機器・年間削減額(入力)'!B105)=0,"",'③設備機器・年間削減額(入力)'!B105)</f>
        <v/>
      </c>
      <c r="E124" s="350"/>
      <c r="F124" s="350"/>
      <c r="G124" s="350"/>
      <c r="H124" s="350"/>
      <c r="I124" s="350"/>
      <c r="J124" s="350"/>
      <c r="K124" s="350"/>
      <c r="L124" s="350"/>
      <c r="M124" s="350"/>
      <c r="N124" s="350"/>
      <c r="O124" s="377"/>
      <c r="P124" s="377"/>
      <c r="Q124" s="377"/>
      <c r="R124" s="377"/>
      <c r="S124" s="377"/>
      <c r="T124" s="377"/>
      <c r="U124" s="378"/>
      <c r="V124" s="378"/>
      <c r="W124" s="378"/>
      <c r="X124" s="378"/>
    </row>
    <row r="125" spans="1:24" ht="31.5" customHeight="1">
      <c r="A125" s="88"/>
      <c r="B125" s="388" t="s">
        <v>226</v>
      </c>
      <c r="C125" s="388"/>
      <c r="D125" s="388"/>
      <c r="E125" s="388"/>
      <c r="F125" s="388"/>
      <c r="G125" s="388"/>
      <c r="H125" s="388"/>
      <c r="I125" s="388"/>
      <c r="J125" s="388"/>
      <c r="K125" s="388"/>
      <c r="L125" s="388"/>
      <c r="M125" s="388"/>
      <c r="N125" s="388"/>
      <c r="O125" s="388"/>
      <c r="P125" s="388"/>
      <c r="Q125" s="388"/>
      <c r="R125" s="388"/>
      <c r="S125" s="388"/>
      <c r="T125" s="388"/>
      <c r="U125" s="388"/>
      <c r="V125" s="388"/>
      <c r="W125" s="388"/>
      <c r="X125" s="388"/>
    </row>
    <row r="126" spans="1:24" ht="8.1" customHeight="1">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row>
    <row r="127" spans="1:24" ht="15.95" customHeight="1">
      <c r="A127" s="218" t="s">
        <v>228</v>
      </c>
      <c r="B127" s="88"/>
      <c r="C127" s="88"/>
      <c r="D127" s="88"/>
      <c r="E127" s="88"/>
      <c r="F127" s="88"/>
      <c r="G127" s="88"/>
      <c r="H127" s="88"/>
      <c r="I127" s="88"/>
      <c r="J127" s="88"/>
      <c r="K127" s="88"/>
      <c r="L127" s="88"/>
      <c r="M127" s="88"/>
      <c r="N127" s="88"/>
      <c r="O127" s="88"/>
      <c r="P127" s="88"/>
      <c r="Q127" s="88"/>
      <c r="R127" s="88"/>
      <c r="S127" s="88"/>
      <c r="T127" s="88"/>
      <c r="U127" s="88"/>
      <c r="V127" s="88"/>
      <c r="W127" s="88"/>
      <c r="X127" s="88"/>
    </row>
    <row r="128" spans="1:24" ht="15.95" customHeight="1">
      <c r="A128" s="219" t="s">
        <v>227</v>
      </c>
      <c r="B128" s="88"/>
      <c r="C128" s="88"/>
      <c r="D128" s="88"/>
      <c r="E128" s="88"/>
      <c r="F128" s="88"/>
      <c r="G128" s="88"/>
      <c r="H128" s="88"/>
      <c r="I128" s="88"/>
      <c r="J128" s="88"/>
      <c r="K128" s="88"/>
      <c r="L128" s="88"/>
      <c r="M128" s="88"/>
      <c r="N128" s="88"/>
      <c r="O128" s="88"/>
      <c r="P128" s="88"/>
      <c r="Q128" s="88"/>
      <c r="R128" s="88"/>
      <c r="S128" s="88"/>
      <c r="T128" s="88"/>
      <c r="U128" s="88"/>
      <c r="V128" s="88"/>
      <c r="W128" s="88"/>
      <c r="X128" s="88"/>
    </row>
    <row r="129" spans="2:24">
      <c r="B129" s="379"/>
      <c r="C129" s="380"/>
      <c r="D129" s="380"/>
      <c r="E129" s="380"/>
      <c r="F129" s="380"/>
      <c r="G129" s="380"/>
      <c r="H129" s="380"/>
      <c r="I129" s="380"/>
      <c r="J129" s="380"/>
      <c r="K129" s="380"/>
      <c r="L129" s="380"/>
      <c r="M129" s="380"/>
      <c r="N129" s="380"/>
      <c r="O129" s="380"/>
      <c r="P129" s="380"/>
      <c r="Q129" s="380"/>
      <c r="R129" s="380"/>
      <c r="S129" s="380"/>
      <c r="T129" s="380"/>
      <c r="U129" s="380"/>
      <c r="V129" s="380"/>
      <c r="W129" s="380"/>
      <c r="X129" s="381"/>
    </row>
    <row r="130" spans="2:24">
      <c r="B130" s="382"/>
      <c r="C130" s="383"/>
      <c r="D130" s="383"/>
      <c r="E130" s="383"/>
      <c r="F130" s="383"/>
      <c r="G130" s="383"/>
      <c r="H130" s="383"/>
      <c r="I130" s="383"/>
      <c r="J130" s="383"/>
      <c r="K130" s="383"/>
      <c r="L130" s="383"/>
      <c r="M130" s="383"/>
      <c r="N130" s="383"/>
      <c r="O130" s="383"/>
      <c r="P130" s="383"/>
      <c r="Q130" s="383"/>
      <c r="R130" s="383"/>
      <c r="S130" s="383"/>
      <c r="T130" s="383"/>
      <c r="U130" s="383"/>
      <c r="V130" s="383"/>
      <c r="W130" s="383"/>
      <c r="X130" s="384"/>
    </row>
    <row r="131" spans="2:24">
      <c r="B131" s="382"/>
      <c r="C131" s="383"/>
      <c r="D131" s="383"/>
      <c r="E131" s="383"/>
      <c r="F131" s="383"/>
      <c r="G131" s="383"/>
      <c r="H131" s="383"/>
      <c r="I131" s="383"/>
      <c r="J131" s="383"/>
      <c r="K131" s="383"/>
      <c r="L131" s="383"/>
      <c r="M131" s="383"/>
      <c r="N131" s="383"/>
      <c r="O131" s="383"/>
      <c r="P131" s="383"/>
      <c r="Q131" s="383"/>
      <c r="R131" s="383"/>
      <c r="S131" s="383"/>
      <c r="T131" s="383"/>
      <c r="U131" s="383"/>
      <c r="V131" s="383"/>
      <c r="W131" s="383"/>
      <c r="X131" s="384"/>
    </row>
    <row r="132" spans="2:24">
      <c r="B132" s="385"/>
      <c r="C132" s="386"/>
      <c r="D132" s="386"/>
      <c r="E132" s="386"/>
      <c r="F132" s="386"/>
      <c r="G132" s="386"/>
      <c r="H132" s="386"/>
      <c r="I132" s="386"/>
      <c r="J132" s="386"/>
      <c r="K132" s="386"/>
      <c r="L132" s="386"/>
      <c r="M132" s="386"/>
      <c r="N132" s="386"/>
      <c r="O132" s="386"/>
      <c r="P132" s="386"/>
      <c r="Q132" s="386"/>
      <c r="R132" s="386"/>
      <c r="S132" s="386"/>
      <c r="T132" s="386"/>
      <c r="U132" s="386"/>
      <c r="V132" s="386"/>
      <c r="W132" s="386"/>
      <c r="X132" s="387"/>
    </row>
  </sheetData>
  <sheetProtection algorithmName="SHA-512" hashValue="DQaLGC+7gCNA/zCaHfjfMGo/HliD/RmpHFDK5Rs71/ZHyiQm2vYGn+oH22Ywria7dGmClVRnX21sSWuQhzOopg==" saltValue="2xkWec1Rqg6J8f3McetGyA==" spinCount="100000" sheet="1" formatCells="0" formatColumns="0" formatRows="0" insertColumns="0" insertRows="0" insertHyperlinks="0" sort="0" autoFilter="0" pivotTables="0"/>
  <mergeCells count="422">
    <mergeCell ref="B116:C116"/>
    <mergeCell ref="D116:N116"/>
    <mergeCell ref="O116:T116"/>
    <mergeCell ref="U116:X116"/>
    <mergeCell ref="B117:C117"/>
    <mergeCell ref="D117:N117"/>
    <mergeCell ref="O117:T117"/>
    <mergeCell ref="U117:X117"/>
    <mergeCell ref="B109:C109"/>
    <mergeCell ref="D109:N109"/>
    <mergeCell ref="O109:T109"/>
    <mergeCell ref="U109:X109"/>
    <mergeCell ref="B113:C113"/>
    <mergeCell ref="D113:N113"/>
    <mergeCell ref="O113:T113"/>
    <mergeCell ref="U113:X113"/>
    <mergeCell ref="B112:C112"/>
    <mergeCell ref="D112:N112"/>
    <mergeCell ref="O112:T112"/>
    <mergeCell ref="U112:X112"/>
    <mergeCell ref="B107:C107"/>
    <mergeCell ref="D107:N107"/>
    <mergeCell ref="O107:T107"/>
    <mergeCell ref="U107:X107"/>
    <mergeCell ref="B108:C108"/>
    <mergeCell ref="D108:N108"/>
    <mergeCell ref="O108:T108"/>
    <mergeCell ref="U108:X108"/>
    <mergeCell ref="B105:C105"/>
    <mergeCell ref="D105:N105"/>
    <mergeCell ref="O105:T105"/>
    <mergeCell ref="U105:X105"/>
    <mergeCell ref="B106:C106"/>
    <mergeCell ref="D106:N106"/>
    <mergeCell ref="O106:T106"/>
    <mergeCell ref="U106:X106"/>
    <mergeCell ref="B119:C119"/>
    <mergeCell ref="D119:N119"/>
    <mergeCell ref="O119:T119"/>
    <mergeCell ref="U119:X119"/>
    <mergeCell ref="B120:C120"/>
    <mergeCell ref="D120:N120"/>
    <mergeCell ref="O120:T120"/>
    <mergeCell ref="U120:X120"/>
    <mergeCell ref="B111:C111"/>
    <mergeCell ref="D111:N111"/>
    <mergeCell ref="O111:T111"/>
    <mergeCell ref="U111:X111"/>
    <mergeCell ref="B114:C114"/>
    <mergeCell ref="D114:N114"/>
    <mergeCell ref="O114:T114"/>
    <mergeCell ref="U114:X114"/>
    <mergeCell ref="B115:C115"/>
    <mergeCell ref="D115:N115"/>
    <mergeCell ref="O115:T115"/>
    <mergeCell ref="U115:X115"/>
    <mergeCell ref="B118:C118"/>
    <mergeCell ref="D118:N118"/>
    <mergeCell ref="O118:T118"/>
    <mergeCell ref="U118:X118"/>
    <mergeCell ref="B124:C124"/>
    <mergeCell ref="D124:N124"/>
    <mergeCell ref="O124:T124"/>
    <mergeCell ref="U124:X124"/>
    <mergeCell ref="B121:C121"/>
    <mergeCell ref="D121:N121"/>
    <mergeCell ref="O121:T121"/>
    <mergeCell ref="U121:X121"/>
    <mergeCell ref="B122:C122"/>
    <mergeCell ref="D122:N122"/>
    <mergeCell ref="O122:T122"/>
    <mergeCell ref="U122:X122"/>
    <mergeCell ref="B123:C123"/>
    <mergeCell ref="D123:N123"/>
    <mergeCell ref="O123:T123"/>
    <mergeCell ref="U123:X123"/>
    <mergeCell ref="B100:C100"/>
    <mergeCell ref="D100:N100"/>
    <mergeCell ref="O100:T100"/>
    <mergeCell ref="U100:X100"/>
    <mergeCell ref="B110:C110"/>
    <mergeCell ref="D110:N110"/>
    <mergeCell ref="O110:T110"/>
    <mergeCell ref="U110:X110"/>
    <mergeCell ref="B101:C101"/>
    <mergeCell ref="D101:N101"/>
    <mergeCell ref="O101:T101"/>
    <mergeCell ref="U101:X101"/>
    <mergeCell ref="B102:C102"/>
    <mergeCell ref="D102:N102"/>
    <mergeCell ref="O102:T102"/>
    <mergeCell ref="U102:X102"/>
    <mergeCell ref="B103:C103"/>
    <mergeCell ref="D103:N103"/>
    <mergeCell ref="O103:T103"/>
    <mergeCell ref="U103:X103"/>
    <mergeCell ref="B104:C104"/>
    <mergeCell ref="D104:N104"/>
    <mergeCell ref="O104:T104"/>
    <mergeCell ref="U104:X104"/>
    <mergeCell ref="B98:C98"/>
    <mergeCell ref="D98:N98"/>
    <mergeCell ref="O98:T98"/>
    <mergeCell ref="U98:X98"/>
    <mergeCell ref="B99:C99"/>
    <mergeCell ref="D99:N99"/>
    <mergeCell ref="O99:T99"/>
    <mergeCell ref="U99:X99"/>
    <mergeCell ref="B96:C96"/>
    <mergeCell ref="D96:N96"/>
    <mergeCell ref="O96:T96"/>
    <mergeCell ref="U96:X96"/>
    <mergeCell ref="B97:C97"/>
    <mergeCell ref="D97:N97"/>
    <mergeCell ref="O97:T97"/>
    <mergeCell ref="U97:X97"/>
    <mergeCell ref="B94:C94"/>
    <mergeCell ref="D94:N94"/>
    <mergeCell ref="O94:T94"/>
    <mergeCell ref="U94:X94"/>
    <mergeCell ref="B95:C95"/>
    <mergeCell ref="D95:N95"/>
    <mergeCell ref="O95:T95"/>
    <mergeCell ref="U95:X95"/>
    <mergeCell ref="B92:C92"/>
    <mergeCell ref="D92:N92"/>
    <mergeCell ref="O92:T92"/>
    <mergeCell ref="U92:X92"/>
    <mergeCell ref="B93:C93"/>
    <mergeCell ref="D93:N93"/>
    <mergeCell ref="O93:T93"/>
    <mergeCell ref="U93:X93"/>
    <mergeCell ref="B90:C90"/>
    <mergeCell ref="D90:N90"/>
    <mergeCell ref="O90:T90"/>
    <mergeCell ref="U90:X90"/>
    <mergeCell ref="B91:C91"/>
    <mergeCell ref="D91:N91"/>
    <mergeCell ref="O91:T91"/>
    <mergeCell ref="U91:X91"/>
    <mergeCell ref="B88:C88"/>
    <mergeCell ref="D88:N88"/>
    <mergeCell ref="O88:T88"/>
    <mergeCell ref="U88:X88"/>
    <mergeCell ref="B89:C89"/>
    <mergeCell ref="D89:N89"/>
    <mergeCell ref="O89:T89"/>
    <mergeCell ref="U89:X89"/>
    <mergeCell ref="B86:C86"/>
    <mergeCell ref="D86:N86"/>
    <mergeCell ref="O86:T86"/>
    <mergeCell ref="U86:X86"/>
    <mergeCell ref="B87:C87"/>
    <mergeCell ref="D87:N87"/>
    <mergeCell ref="O87:T87"/>
    <mergeCell ref="U87:X87"/>
    <mergeCell ref="B84:C84"/>
    <mergeCell ref="D84:N84"/>
    <mergeCell ref="O84:T84"/>
    <mergeCell ref="U84:X84"/>
    <mergeCell ref="B85:C85"/>
    <mergeCell ref="D85:N85"/>
    <mergeCell ref="O85:T85"/>
    <mergeCell ref="U85:X85"/>
    <mergeCell ref="B82:C82"/>
    <mergeCell ref="D82:N82"/>
    <mergeCell ref="O82:T82"/>
    <mergeCell ref="U82:X82"/>
    <mergeCell ref="B83:C83"/>
    <mergeCell ref="D83:N83"/>
    <mergeCell ref="O83:T83"/>
    <mergeCell ref="U83:X83"/>
    <mergeCell ref="B80:C80"/>
    <mergeCell ref="D80:N80"/>
    <mergeCell ref="O80:T80"/>
    <mergeCell ref="U80:X80"/>
    <mergeCell ref="B81:C81"/>
    <mergeCell ref="D81:N81"/>
    <mergeCell ref="O81:T81"/>
    <mergeCell ref="U81:X81"/>
    <mergeCell ref="B78:C78"/>
    <mergeCell ref="D78:N78"/>
    <mergeCell ref="O78:T78"/>
    <mergeCell ref="U78:X78"/>
    <mergeCell ref="B79:C79"/>
    <mergeCell ref="D79:N79"/>
    <mergeCell ref="O79:T79"/>
    <mergeCell ref="U79:X79"/>
    <mergeCell ref="B76:C76"/>
    <mergeCell ref="D76:N76"/>
    <mergeCell ref="O76:T76"/>
    <mergeCell ref="U76:X76"/>
    <mergeCell ref="B77:C77"/>
    <mergeCell ref="D77:N77"/>
    <mergeCell ref="O77:T77"/>
    <mergeCell ref="U77:X77"/>
    <mergeCell ref="B74:C74"/>
    <mergeCell ref="D74:N74"/>
    <mergeCell ref="O74:T74"/>
    <mergeCell ref="U74:X74"/>
    <mergeCell ref="B75:C75"/>
    <mergeCell ref="D75:N75"/>
    <mergeCell ref="O75:T75"/>
    <mergeCell ref="U75:X75"/>
    <mergeCell ref="B72:C72"/>
    <mergeCell ref="D72:N72"/>
    <mergeCell ref="O72:T72"/>
    <mergeCell ref="U72:X72"/>
    <mergeCell ref="B73:C73"/>
    <mergeCell ref="D73:N73"/>
    <mergeCell ref="O73:T73"/>
    <mergeCell ref="U73:X73"/>
    <mergeCell ref="B70:C70"/>
    <mergeCell ref="D70:N70"/>
    <mergeCell ref="O70:T70"/>
    <mergeCell ref="U70:X70"/>
    <mergeCell ref="B71:C71"/>
    <mergeCell ref="D71:N71"/>
    <mergeCell ref="O71:T71"/>
    <mergeCell ref="U71:X71"/>
    <mergeCell ref="B68:C68"/>
    <mergeCell ref="D68:N68"/>
    <mergeCell ref="O68:T68"/>
    <mergeCell ref="U68:X68"/>
    <mergeCell ref="B69:C69"/>
    <mergeCell ref="D69:N69"/>
    <mergeCell ref="O69:T69"/>
    <mergeCell ref="U69:X69"/>
    <mergeCell ref="B66:C66"/>
    <mergeCell ref="D66:N66"/>
    <mergeCell ref="O66:T66"/>
    <mergeCell ref="U66:X66"/>
    <mergeCell ref="B67:C67"/>
    <mergeCell ref="D67:N67"/>
    <mergeCell ref="O67:T67"/>
    <mergeCell ref="U67:X67"/>
    <mergeCell ref="B64:C64"/>
    <mergeCell ref="D64:N64"/>
    <mergeCell ref="O64:T64"/>
    <mergeCell ref="U64:X64"/>
    <mergeCell ref="B65:C65"/>
    <mergeCell ref="D65:N65"/>
    <mergeCell ref="O65:T65"/>
    <mergeCell ref="U65:X65"/>
    <mergeCell ref="B62:C62"/>
    <mergeCell ref="D62:N62"/>
    <mergeCell ref="O62:T62"/>
    <mergeCell ref="U62:X62"/>
    <mergeCell ref="B63:C63"/>
    <mergeCell ref="D63:N63"/>
    <mergeCell ref="O63:T63"/>
    <mergeCell ref="U63:X63"/>
    <mergeCell ref="B60:C60"/>
    <mergeCell ref="D60:N60"/>
    <mergeCell ref="O60:T60"/>
    <mergeCell ref="U60:X60"/>
    <mergeCell ref="B61:C61"/>
    <mergeCell ref="D61:N61"/>
    <mergeCell ref="O61:T61"/>
    <mergeCell ref="U61:X61"/>
    <mergeCell ref="B58:C58"/>
    <mergeCell ref="D58:N58"/>
    <mergeCell ref="O58:T58"/>
    <mergeCell ref="U58:X58"/>
    <mergeCell ref="B59:C59"/>
    <mergeCell ref="D59:N59"/>
    <mergeCell ref="O59:T59"/>
    <mergeCell ref="U59:X59"/>
    <mergeCell ref="B56:C56"/>
    <mergeCell ref="D56:N56"/>
    <mergeCell ref="O56:T56"/>
    <mergeCell ref="U56:X56"/>
    <mergeCell ref="B57:C57"/>
    <mergeCell ref="D57:N57"/>
    <mergeCell ref="O57:T57"/>
    <mergeCell ref="U57:X57"/>
    <mergeCell ref="B54:C54"/>
    <mergeCell ref="D54:N54"/>
    <mergeCell ref="O54:T54"/>
    <mergeCell ref="U54:X54"/>
    <mergeCell ref="B55:C55"/>
    <mergeCell ref="D55:N55"/>
    <mergeCell ref="O55:T55"/>
    <mergeCell ref="U55:X55"/>
    <mergeCell ref="B52:C52"/>
    <mergeCell ref="D52:N52"/>
    <mergeCell ref="O52:T52"/>
    <mergeCell ref="U52:X52"/>
    <mergeCell ref="B53:C53"/>
    <mergeCell ref="D53:N53"/>
    <mergeCell ref="O53:T53"/>
    <mergeCell ref="U53:X53"/>
    <mergeCell ref="B50:C50"/>
    <mergeCell ref="D50:N50"/>
    <mergeCell ref="O50:T50"/>
    <mergeCell ref="U50:X50"/>
    <mergeCell ref="B51:C51"/>
    <mergeCell ref="D51:N51"/>
    <mergeCell ref="O51:T51"/>
    <mergeCell ref="U51:X51"/>
    <mergeCell ref="B48:C48"/>
    <mergeCell ref="D48:N48"/>
    <mergeCell ref="O48:T48"/>
    <mergeCell ref="U48:X48"/>
    <mergeCell ref="B49:C49"/>
    <mergeCell ref="D49:N49"/>
    <mergeCell ref="O49:T49"/>
    <mergeCell ref="U49:X49"/>
    <mergeCell ref="B46:C46"/>
    <mergeCell ref="D46:N46"/>
    <mergeCell ref="O46:T46"/>
    <mergeCell ref="U46:X46"/>
    <mergeCell ref="B47:C47"/>
    <mergeCell ref="D47:N47"/>
    <mergeCell ref="O47:T47"/>
    <mergeCell ref="U47:X47"/>
    <mergeCell ref="B44:C44"/>
    <mergeCell ref="D44:N44"/>
    <mergeCell ref="O44:T44"/>
    <mergeCell ref="U44:X44"/>
    <mergeCell ref="B45:C45"/>
    <mergeCell ref="D45:N45"/>
    <mergeCell ref="O45:T45"/>
    <mergeCell ref="U45:X45"/>
    <mergeCell ref="B42:C42"/>
    <mergeCell ref="D42:N42"/>
    <mergeCell ref="O42:T42"/>
    <mergeCell ref="U42:X42"/>
    <mergeCell ref="B43:C43"/>
    <mergeCell ref="D43:N43"/>
    <mergeCell ref="O43:T43"/>
    <mergeCell ref="U43:X43"/>
    <mergeCell ref="B40:C40"/>
    <mergeCell ref="D40:N40"/>
    <mergeCell ref="O40:T40"/>
    <mergeCell ref="U40:X40"/>
    <mergeCell ref="B41:C41"/>
    <mergeCell ref="D41:N41"/>
    <mergeCell ref="O41:T41"/>
    <mergeCell ref="U41:X41"/>
    <mergeCell ref="B39:C39"/>
    <mergeCell ref="D39:N39"/>
    <mergeCell ref="O39:T39"/>
    <mergeCell ref="U39:X39"/>
    <mergeCell ref="O36:T36"/>
    <mergeCell ref="U36:X36"/>
    <mergeCell ref="B37:C37"/>
    <mergeCell ref="D37:N37"/>
    <mergeCell ref="O37:T37"/>
    <mergeCell ref="U37:X37"/>
    <mergeCell ref="H10:J10"/>
    <mergeCell ref="K10:X10"/>
    <mergeCell ref="R5:X5"/>
    <mergeCell ref="H8:J8"/>
    <mergeCell ref="K8:X8"/>
    <mergeCell ref="H9:J9"/>
    <mergeCell ref="K9:X9"/>
    <mergeCell ref="I12:K12"/>
    <mergeCell ref="L12:X12"/>
    <mergeCell ref="I13:K13"/>
    <mergeCell ref="L13:X13"/>
    <mergeCell ref="I14:K14"/>
    <mergeCell ref="L14:X14"/>
    <mergeCell ref="A17:X17"/>
    <mergeCell ref="A20:X20"/>
    <mergeCell ref="A21:Y21"/>
    <mergeCell ref="U24:X24"/>
    <mergeCell ref="O24:T24"/>
    <mergeCell ref="D24:N24"/>
    <mergeCell ref="B24:C24"/>
    <mergeCell ref="D25:N25"/>
    <mergeCell ref="O25:T25"/>
    <mergeCell ref="U25:X25"/>
    <mergeCell ref="B28:C28"/>
    <mergeCell ref="D28:N28"/>
    <mergeCell ref="O28:T28"/>
    <mergeCell ref="U28:X28"/>
    <mergeCell ref="B26:C26"/>
    <mergeCell ref="D26:N26"/>
    <mergeCell ref="O26:T26"/>
    <mergeCell ref="B25:C25"/>
    <mergeCell ref="U26:X26"/>
    <mergeCell ref="B27:C27"/>
    <mergeCell ref="D27:N27"/>
    <mergeCell ref="O27:T27"/>
    <mergeCell ref="U27:X27"/>
    <mergeCell ref="B29:C29"/>
    <mergeCell ref="D29:N29"/>
    <mergeCell ref="O29:T29"/>
    <mergeCell ref="U29:X29"/>
    <mergeCell ref="B30:C30"/>
    <mergeCell ref="D30:N30"/>
    <mergeCell ref="O30:T30"/>
    <mergeCell ref="U30:X30"/>
    <mergeCell ref="B31:C31"/>
    <mergeCell ref="D31:N31"/>
    <mergeCell ref="O31:T31"/>
    <mergeCell ref="U31:X31"/>
    <mergeCell ref="B32:C32"/>
    <mergeCell ref="D32:N32"/>
    <mergeCell ref="O32:T32"/>
    <mergeCell ref="U32:X32"/>
    <mergeCell ref="B129:X132"/>
    <mergeCell ref="B125:X125"/>
    <mergeCell ref="B33:C33"/>
    <mergeCell ref="D33:N33"/>
    <mergeCell ref="O33:T33"/>
    <mergeCell ref="U33:X33"/>
    <mergeCell ref="B34:C34"/>
    <mergeCell ref="D34:N34"/>
    <mergeCell ref="O34:T34"/>
    <mergeCell ref="U34:X34"/>
    <mergeCell ref="B35:C35"/>
    <mergeCell ref="D35:N35"/>
    <mergeCell ref="O35:T35"/>
    <mergeCell ref="U35:X35"/>
    <mergeCell ref="B36:C36"/>
    <mergeCell ref="D36:N36"/>
    <mergeCell ref="B38:C38"/>
    <mergeCell ref="D38:N38"/>
    <mergeCell ref="O38:T38"/>
    <mergeCell ref="U38:X38"/>
  </mergeCells>
  <phoneticPr fontId="2"/>
  <dataValidations count="1">
    <dataValidation type="list" allowBlank="1" showInputMessage="1" showErrorMessage="1" sqref="U25:X124" xr:uid="{00000000-0002-0000-0F00-000000000000}">
      <formula1>$AX$25:$AX$27</formula1>
    </dataValidation>
  </dataValidations>
  <printOptions horizontalCentered="1"/>
  <pageMargins left="0.70866141732283472" right="0.70866141732283472" top="0.74803149606299213" bottom="0.39370078740157483"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sheetPr>
  <dimension ref="A1:AK43"/>
  <sheetViews>
    <sheetView showGridLines="0" view="pageBreakPreview" zoomScale="85" zoomScaleNormal="100" zoomScaleSheetLayoutView="85" workbookViewId="0">
      <selection activeCell="A20" sqref="A20:X20"/>
    </sheetView>
  </sheetViews>
  <sheetFormatPr defaultColWidth="3.125" defaultRowHeight="14.25"/>
  <cols>
    <col min="1" max="1" width="3.125" style="22" customWidth="1"/>
    <col min="2" max="7" width="3.125" style="22"/>
    <col min="8" max="8" width="2.875" style="22" customWidth="1"/>
    <col min="9" max="9" width="3.125" style="22" customWidth="1"/>
    <col min="10" max="10" width="3" style="22" customWidth="1"/>
    <col min="11" max="24" width="3.125" style="22"/>
    <col min="25" max="25" width="0.875" style="22" customWidth="1"/>
    <col min="26" max="16384" width="3.125" style="22"/>
  </cols>
  <sheetData>
    <row r="1" spans="1:37" ht="9.9499999999999993" customHeight="1"/>
    <row r="2" spans="1:37" ht="9.9499999999999993" customHeight="1"/>
    <row r="3" spans="1:37">
      <c r="A3" s="22" t="s">
        <v>266</v>
      </c>
    </row>
    <row r="4" spans="1:37" ht="9.9499999999999993" customHeight="1"/>
    <row r="6" spans="1:37">
      <c r="R6" s="401" t="str">
        <f>IF(実績報告日="","",実績報告日)</f>
        <v/>
      </c>
      <c r="S6" s="401"/>
      <c r="T6" s="401"/>
      <c r="U6" s="401"/>
      <c r="V6" s="401"/>
      <c r="W6" s="401"/>
      <c r="X6" s="401"/>
      <c r="AK6" s="68"/>
    </row>
    <row r="7" spans="1:37" ht="20.100000000000001" customHeight="1">
      <c r="A7" s="22" t="s">
        <v>110</v>
      </c>
      <c r="E7" s="31"/>
    </row>
    <row r="10" spans="1:37" ht="21" customHeight="1">
      <c r="H10" s="390" t="s">
        <v>0</v>
      </c>
      <c r="I10" s="390"/>
      <c r="J10" s="390"/>
      <c r="K10" s="402" t="str">
        <f>IF(住所="","",住所)</f>
        <v/>
      </c>
      <c r="L10" s="402"/>
      <c r="M10" s="402"/>
      <c r="N10" s="402"/>
      <c r="O10" s="402"/>
      <c r="P10" s="402"/>
      <c r="Q10" s="402"/>
      <c r="R10" s="402"/>
      <c r="S10" s="402"/>
      <c r="T10" s="402"/>
      <c r="U10" s="402"/>
      <c r="V10" s="402"/>
      <c r="W10" s="402"/>
      <c r="X10" s="402"/>
    </row>
    <row r="11" spans="1:37" ht="21" customHeight="1">
      <c r="H11" s="390" t="s">
        <v>11</v>
      </c>
      <c r="I11" s="390"/>
      <c r="J11" s="390"/>
      <c r="K11" s="402" t="str">
        <f>IF(名称="","",名称)</f>
        <v/>
      </c>
      <c r="L11" s="402"/>
      <c r="M11" s="402"/>
      <c r="N11" s="402"/>
      <c r="O11" s="402"/>
      <c r="P11" s="402"/>
      <c r="Q11" s="402"/>
      <c r="R11" s="402"/>
      <c r="S11" s="402"/>
      <c r="T11" s="402"/>
      <c r="U11" s="402"/>
      <c r="V11" s="402"/>
      <c r="W11" s="402"/>
      <c r="X11" s="402"/>
    </row>
    <row r="12" spans="1:37" ht="21" customHeight="1">
      <c r="H12" s="390" t="s">
        <v>14</v>
      </c>
      <c r="I12" s="390"/>
      <c r="J12" s="390"/>
      <c r="K12" s="400" t="str">
        <f>IF(代表者氏名="","",代表者役職&amp;"　"&amp;代表者氏名&amp;"")</f>
        <v/>
      </c>
      <c r="L12" s="400"/>
      <c r="M12" s="400"/>
      <c r="N12" s="400"/>
      <c r="O12" s="400"/>
      <c r="P12" s="400"/>
      <c r="Q12" s="400"/>
      <c r="R12" s="400"/>
      <c r="S12" s="400"/>
      <c r="T12" s="400"/>
      <c r="U12" s="400"/>
      <c r="V12" s="400"/>
      <c r="W12" s="400"/>
      <c r="X12" s="400"/>
    </row>
    <row r="13" spans="1:37" ht="9.9499999999999993" customHeight="1"/>
    <row r="14" spans="1:37" ht="21" customHeight="1">
      <c r="I14" s="398" t="s">
        <v>6</v>
      </c>
      <c r="J14" s="398"/>
      <c r="K14" s="398"/>
      <c r="L14" s="399" t="str">
        <f>IF(担当者氏名="","",担当者役職&amp;"　"&amp;担当者氏名)</f>
        <v/>
      </c>
      <c r="M14" s="399"/>
      <c r="N14" s="399"/>
      <c r="O14" s="399"/>
      <c r="P14" s="399"/>
      <c r="Q14" s="399"/>
      <c r="R14" s="399"/>
      <c r="S14" s="399"/>
      <c r="T14" s="399"/>
      <c r="U14" s="399"/>
      <c r="V14" s="399"/>
      <c r="W14" s="399"/>
      <c r="X14" s="399"/>
    </row>
    <row r="15" spans="1:37" ht="21" customHeight="1">
      <c r="I15" s="398" t="s">
        <v>5</v>
      </c>
      <c r="J15" s="398"/>
      <c r="K15" s="398"/>
      <c r="L15" s="399" t="str">
        <f>IF(担当者電話番号="","",担当者電話番号)</f>
        <v/>
      </c>
      <c r="M15" s="399"/>
      <c r="N15" s="399"/>
      <c r="O15" s="399"/>
      <c r="P15" s="399"/>
      <c r="Q15" s="399"/>
      <c r="R15" s="399"/>
      <c r="S15" s="399"/>
      <c r="T15" s="399"/>
      <c r="U15" s="399"/>
      <c r="V15" s="399"/>
      <c r="W15" s="399"/>
      <c r="X15" s="399"/>
    </row>
    <row r="16" spans="1:37" ht="21" customHeight="1">
      <c r="I16" s="398" t="s">
        <v>9</v>
      </c>
      <c r="J16" s="398"/>
      <c r="K16" s="398"/>
      <c r="L16" s="399" t="str">
        <f>IF(ISBLANK(メールアドレス),"",メールアドレス)</f>
        <v/>
      </c>
      <c r="M16" s="399"/>
      <c r="N16" s="399"/>
      <c r="O16" s="399"/>
      <c r="P16" s="399"/>
      <c r="Q16" s="399"/>
      <c r="R16" s="399"/>
      <c r="S16" s="399"/>
      <c r="T16" s="399"/>
      <c r="U16" s="399"/>
      <c r="V16" s="399"/>
      <c r="W16" s="399"/>
      <c r="X16" s="399"/>
    </row>
    <row r="17" spans="1:25" ht="36.75" customHeight="1"/>
    <row r="18" spans="1:25" ht="34.5" customHeight="1">
      <c r="A18" s="390" t="s">
        <v>229</v>
      </c>
      <c r="B18" s="391"/>
      <c r="C18" s="391"/>
      <c r="D18" s="391"/>
      <c r="E18" s="391"/>
      <c r="F18" s="391"/>
      <c r="G18" s="391"/>
      <c r="H18" s="391"/>
      <c r="I18" s="391"/>
      <c r="J18" s="391"/>
      <c r="K18" s="391"/>
      <c r="L18" s="391"/>
      <c r="M18" s="391"/>
      <c r="N18" s="391"/>
      <c r="O18" s="391"/>
      <c r="P18" s="391"/>
      <c r="Q18" s="391"/>
      <c r="R18" s="391"/>
      <c r="S18" s="391"/>
      <c r="T18" s="391"/>
      <c r="U18" s="391"/>
      <c r="V18" s="391"/>
      <c r="W18" s="391"/>
      <c r="X18" s="391"/>
    </row>
    <row r="19" spans="1:25">
      <c r="B19" s="22" t="str">
        <f>IF(交付決定日等="","",交付決定日等)</f>
        <v/>
      </c>
      <c r="O19" s="22" t="s">
        <v>231</v>
      </c>
    </row>
    <row r="20" spans="1:25" ht="31.5" customHeight="1">
      <c r="A20" s="392" t="s">
        <v>267</v>
      </c>
      <c r="B20" s="393"/>
      <c r="C20" s="393"/>
      <c r="D20" s="393"/>
      <c r="E20" s="393"/>
      <c r="F20" s="393"/>
      <c r="G20" s="393"/>
      <c r="H20" s="393"/>
      <c r="I20" s="393"/>
      <c r="J20" s="393"/>
      <c r="K20" s="393"/>
      <c r="L20" s="393"/>
      <c r="M20" s="393"/>
      <c r="N20" s="393"/>
      <c r="O20" s="393"/>
      <c r="P20" s="393"/>
      <c r="Q20" s="393"/>
      <c r="R20" s="393"/>
      <c r="S20" s="393"/>
      <c r="T20" s="393"/>
      <c r="U20" s="393"/>
      <c r="V20" s="393"/>
      <c r="W20" s="393"/>
      <c r="X20" s="393"/>
    </row>
    <row r="22" spans="1:25">
      <c r="A22" s="394" t="s">
        <v>13</v>
      </c>
      <c r="B22" s="394"/>
      <c r="C22" s="394"/>
      <c r="D22" s="394"/>
      <c r="E22" s="394"/>
      <c r="F22" s="394"/>
      <c r="G22" s="394"/>
      <c r="H22" s="394"/>
      <c r="I22" s="394"/>
      <c r="J22" s="394"/>
      <c r="K22" s="394"/>
      <c r="L22" s="394"/>
      <c r="M22" s="394"/>
      <c r="N22" s="394"/>
      <c r="O22" s="394"/>
      <c r="P22" s="394"/>
      <c r="Q22" s="394"/>
      <c r="R22" s="394"/>
      <c r="S22" s="394"/>
      <c r="T22" s="394"/>
      <c r="U22" s="394"/>
      <c r="V22" s="394"/>
      <c r="W22" s="394"/>
      <c r="X22" s="394"/>
      <c r="Y22" s="394"/>
    </row>
    <row r="23" spans="1:25" ht="9.9499999999999993" customHeight="1">
      <c r="A23" s="208"/>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row>
    <row r="24" spans="1:25" ht="18.75" customHeight="1">
      <c r="A24" s="23" t="s">
        <v>232</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row>
    <row r="25" spans="1:25" ht="21.75" customHeight="1">
      <c r="A25" s="23"/>
      <c r="B25" s="23"/>
      <c r="C25" s="23" t="s">
        <v>233</v>
      </c>
      <c r="D25" s="23"/>
      <c r="E25" s="23"/>
      <c r="F25" s="23"/>
      <c r="G25" s="23"/>
      <c r="H25" s="23"/>
      <c r="I25" s="23"/>
      <c r="J25" s="23"/>
      <c r="K25" s="23"/>
      <c r="L25" s="23"/>
      <c r="M25" s="23"/>
      <c r="N25" s="23"/>
      <c r="O25" s="23"/>
      <c r="P25" s="23"/>
      <c r="Q25" s="23"/>
      <c r="R25" s="23"/>
      <c r="S25" s="23"/>
      <c r="T25" s="23"/>
      <c r="U25" s="23"/>
      <c r="V25" s="23"/>
      <c r="W25" s="23"/>
      <c r="X25" s="23"/>
      <c r="Y25" s="208"/>
    </row>
    <row r="26" spans="1:25" ht="16.5" customHeight="1">
      <c r="A26" s="23"/>
      <c r="B26" s="23"/>
      <c r="C26" s="23" t="s">
        <v>166</v>
      </c>
      <c r="D26" s="23"/>
      <c r="E26" s="23"/>
      <c r="F26" s="23"/>
      <c r="G26" s="23" t="s">
        <v>167</v>
      </c>
      <c r="H26" s="23"/>
      <c r="I26" s="23"/>
      <c r="J26" s="23"/>
      <c r="K26" s="34" t="str">
        <f>IF(第■回="","",第■回)</f>
        <v/>
      </c>
      <c r="L26" s="34"/>
      <c r="M26" s="23"/>
      <c r="N26" s="23"/>
      <c r="O26" s="23"/>
      <c r="P26" s="23"/>
      <c r="Q26" s="23"/>
      <c r="R26" s="23"/>
      <c r="S26" s="23"/>
      <c r="T26" s="23"/>
      <c r="U26" s="23"/>
      <c r="V26" s="23"/>
      <c r="W26" s="23"/>
      <c r="X26" s="23"/>
      <c r="Y26" s="208"/>
    </row>
    <row r="27" spans="1:25" ht="16.5" customHeight="1">
      <c r="A27" s="23"/>
      <c r="B27" s="23"/>
      <c r="C27" s="23"/>
      <c r="D27" s="23"/>
      <c r="E27" s="23"/>
      <c r="F27" s="23"/>
      <c r="G27" s="23"/>
      <c r="H27" s="23"/>
      <c r="I27" s="23"/>
      <c r="J27" s="23"/>
      <c r="K27" s="35"/>
      <c r="L27" s="35"/>
      <c r="M27" s="23"/>
      <c r="N27" s="23"/>
      <c r="O27" s="23"/>
      <c r="P27" s="23"/>
      <c r="Q27" s="23"/>
      <c r="R27" s="23"/>
      <c r="S27" s="23"/>
      <c r="T27" s="23"/>
      <c r="U27" s="23"/>
      <c r="V27" s="23"/>
      <c r="W27" s="23"/>
      <c r="X27" s="23"/>
      <c r="Y27" s="208"/>
    </row>
    <row r="28" spans="1:25" ht="16.5" customHeight="1">
      <c r="A28" s="23" t="s">
        <v>234</v>
      </c>
      <c r="B28" s="23"/>
      <c r="C28" s="23"/>
      <c r="D28" s="23"/>
      <c r="E28" s="23"/>
      <c r="F28" s="23"/>
      <c r="G28" s="23"/>
      <c r="H28" s="397" t="str">
        <f>IF(事業終了日="","",事業終了日)</f>
        <v/>
      </c>
      <c r="I28" s="397"/>
      <c r="J28" s="397"/>
      <c r="K28" s="397"/>
      <c r="L28" s="397"/>
      <c r="M28" s="397"/>
      <c r="N28" s="23"/>
      <c r="O28" s="23"/>
      <c r="P28" s="23"/>
      <c r="Q28" s="23"/>
      <c r="R28" s="23"/>
      <c r="S28" s="23"/>
      <c r="T28" s="23"/>
      <c r="U28" s="23"/>
      <c r="V28" s="23"/>
      <c r="W28" s="23"/>
      <c r="X28" s="23"/>
      <c r="Y28" s="208"/>
    </row>
    <row r="29" spans="1:25" ht="16.5" customHeight="1">
      <c r="A29" s="23"/>
      <c r="B29" s="23"/>
      <c r="C29" s="23"/>
      <c r="D29" s="23"/>
      <c r="E29" s="23"/>
      <c r="F29" s="23"/>
      <c r="G29" s="23"/>
      <c r="H29" s="23"/>
      <c r="I29" s="23"/>
      <c r="J29" s="23"/>
      <c r="K29" s="35"/>
      <c r="L29" s="35"/>
      <c r="M29" s="23"/>
      <c r="N29" s="23"/>
      <c r="O29" s="23"/>
      <c r="P29" s="23"/>
      <c r="Q29" s="23"/>
      <c r="R29" s="23"/>
      <c r="S29" s="23"/>
      <c r="T29" s="23"/>
      <c r="U29" s="23"/>
      <c r="V29" s="23"/>
      <c r="W29" s="23"/>
      <c r="X29" s="23"/>
      <c r="Y29" s="208"/>
    </row>
    <row r="30" spans="1:25" ht="16.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08"/>
    </row>
    <row r="31" spans="1:25" ht="18.75" customHeight="1">
      <c r="A31" s="23" t="s">
        <v>235</v>
      </c>
      <c r="B31" s="23"/>
      <c r="C31" s="23"/>
      <c r="D31" s="23"/>
      <c r="E31" s="23"/>
      <c r="F31" s="23"/>
      <c r="G31" s="23"/>
      <c r="H31" s="23" t="s">
        <v>169</v>
      </c>
      <c r="I31" s="395" t="str">
        <f>IF(実績_補助金額="","",実績_補助金額)</f>
        <v/>
      </c>
      <c r="J31" s="395"/>
      <c r="K31" s="395"/>
      <c r="L31" s="395"/>
      <c r="M31" s="395"/>
      <c r="N31" s="32" t="s">
        <v>170</v>
      </c>
      <c r="O31" s="32"/>
      <c r="P31" s="23"/>
      <c r="Q31" s="23"/>
      <c r="R31" s="23"/>
      <c r="S31" s="23"/>
      <c r="T31" s="23"/>
      <c r="U31" s="23"/>
      <c r="V31" s="23"/>
      <c r="W31" s="23"/>
      <c r="X31" s="23"/>
      <c r="Y31" s="208"/>
    </row>
    <row r="32" spans="1:25" ht="9.9499999999999993"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08"/>
    </row>
    <row r="41" spans="2:24">
      <c r="B41" s="396"/>
      <c r="C41" s="396"/>
      <c r="D41" s="396"/>
      <c r="E41" s="396"/>
      <c r="F41" s="396"/>
      <c r="G41" s="396"/>
      <c r="H41" s="396"/>
      <c r="I41" s="396"/>
      <c r="J41" s="396"/>
      <c r="K41" s="396"/>
      <c r="L41" s="396"/>
      <c r="M41" s="396"/>
      <c r="N41" s="396"/>
      <c r="O41" s="396"/>
      <c r="P41" s="396"/>
      <c r="Q41" s="396"/>
      <c r="R41" s="396"/>
      <c r="S41" s="396"/>
      <c r="T41" s="396"/>
      <c r="U41" s="396"/>
      <c r="V41" s="396"/>
      <c r="W41" s="396"/>
      <c r="X41" s="396"/>
    </row>
    <row r="42" spans="2:24">
      <c r="B42" s="396"/>
      <c r="C42" s="396"/>
      <c r="D42" s="396"/>
      <c r="E42" s="396"/>
      <c r="F42" s="396"/>
      <c r="G42" s="396"/>
      <c r="H42" s="396"/>
      <c r="I42" s="396"/>
      <c r="J42" s="396"/>
      <c r="K42" s="396"/>
      <c r="L42" s="396"/>
      <c r="M42" s="396"/>
      <c r="N42" s="396"/>
      <c r="O42" s="396"/>
      <c r="P42" s="396"/>
      <c r="Q42" s="396"/>
      <c r="R42" s="396"/>
      <c r="S42" s="396"/>
      <c r="T42" s="396"/>
      <c r="U42" s="396"/>
      <c r="V42" s="396"/>
      <c r="W42" s="396"/>
      <c r="X42" s="396"/>
    </row>
    <row r="43" spans="2:24">
      <c r="B43" s="209"/>
      <c r="C43" s="209"/>
      <c r="D43" s="209"/>
      <c r="E43" s="209"/>
      <c r="F43" s="209"/>
      <c r="G43" s="209"/>
      <c r="H43" s="209"/>
      <c r="I43" s="209"/>
      <c r="J43" s="209"/>
      <c r="K43" s="209"/>
      <c r="L43" s="209"/>
      <c r="M43" s="209"/>
      <c r="N43" s="209"/>
      <c r="O43" s="209"/>
      <c r="P43" s="209"/>
      <c r="Q43" s="209"/>
      <c r="R43" s="209"/>
      <c r="S43" s="209"/>
      <c r="T43" s="209"/>
      <c r="U43" s="209"/>
      <c r="V43" s="209"/>
      <c r="W43" s="209"/>
      <c r="X43" s="209"/>
    </row>
  </sheetData>
  <sheetProtection algorithmName="SHA-512" hashValue="P0rUNZ1FUjXWNf8gBr1fmDRuBAlB7sUFwjCp17lXwva0TtBus+Clz+9EHFcv3P0WV8g3aXmz+UojM5+kROYmRA==" saltValue="5OLScbO6yiKaz8dmQVx1bQ==" spinCount="100000" sheet="1" objects="1" scenarios="1"/>
  <mergeCells count="19">
    <mergeCell ref="H12:J12"/>
    <mergeCell ref="K12:X12"/>
    <mergeCell ref="R6:X6"/>
    <mergeCell ref="H10:J10"/>
    <mergeCell ref="K10:X10"/>
    <mergeCell ref="H11:J11"/>
    <mergeCell ref="K11:X11"/>
    <mergeCell ref="I14:K14"/>
    <mergeCell ref="L14:X14"/>
    <mergeCell ref="I15:K15"/>
    <mergeCell ref="L15:X15"/>
    <mergeCell ref="I16:K16"/>
    <mergeCell ref="L16:X16"/>
    <mergeCell ref="A18:X18"/>
    <mergeCell ref="A20:X20"/>
    <mergeCell ref="A22:Y22"/>
    <mergeCell ref="I31:M31"/>
    <mergeCell ref="B41:X42"/>
    <mergeCell ref="H28:M28"/>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sheetPr>
  <dimension ref="B1:AF32"/>
  <sheetViews>
    <sheetView showGridLines="0" view="pageBreakPreview" zoomScaleNormal="100" zoomScaleSheetLayoutView="100" workbookViewId="0">
      <selection activeCell="AE17" sqref="AE17"/>
    </sheetView>
  </sheetViews>
  <sheetFormatPr defaultColWidth="3.125" defaultRowHeight="18.75"/>
  <cols>
    <col min="1" max="16384" width="3.125" style="149"/>
  </cols>
  <sheetData>
    <row r="1" spans="2:24">
      <c r="X1" s="148" t="str">
        <f>IF(名称="","","名称："&amp;名称)</f>
        <v/>
      </c>
    </row>
    <row r="2" spans="2:24">
      <c r="M2" s="143"/>
      <c r="N2" s="143"/>
      <c r="O2" s="143"/>
      <c r="P2" s="143"/>
      <c r="Q2" s="143"/>
      <c r="R2" s="143"/>
      <c r="S2" s="143"/>
      <c r="T2" s="143"/>
      <c r="U2" s="143"/>
      <c r="V2" s="143"/>
      <c r="W2" s="143"/>
      <c r="X2" s="143"/>
    </row>
    <row r="3" spans="2:24" ht="24">
      <c r="B3" s="150" t="s">
        <v>506</v>
      </c>
    </row>
    <row r="5" spans="2:24" ht="30" customHeight="1">
      <c r="B5" s="265" t="s">
        <v>29</v>
      </c>
      <c r="C5" s="266"/>
      <c r="D5" s="266"/>
      <c r="E5" s="272" t="str">
        <f>IF(主たる業種="","",主たる業種)</f>
        <v/>
      </c>
      <c r="F5" s="273"/>
      <c r="G5" s="273"/>
      <c r="H5" s="274"/>
      <c r="I5" s="190"/>
      <c r="J5" s="265" t="s">
        <v>30</v>
      </c>
      <c r="K5" s="266"/>
      <c r="L5" s="267"/>
      <c r="M5" s="272" t="str">
        <f>IF(従業員数="","",従業員数)</f>
        <v/>
      </c>
      <c r="N5" s="273"/>
      <c r="O5" s="201" t="s">
        <v>35</v>
      </c>
      <c r="P5" s="198"/>
      <c r="Q5" s="265" t="s">
        <v>31</v>
      </c>
      <c r="R5" s="266"/>
      <c r="S5" s="267"/>
      <c r="T5" s="263" t="str">
        <f>IF(資本金等="","",資本金等)</f>
        <v/>
      </c>
      <c r="U5" s="264"/>
      <c r="V5" s="264"/>
      <c r="W5" s="268" t="s">
        <v>36</v>
      </c>
      <c r="X5" s="269"/>
    </row>
    <row r="6" spans="2:24" ht="9.9499999999999993" customHeight="1"/>
    <row r="7" spans="2:24" ht="9.9499999999999993" customHeight="1"/>
    <row r="8" spans="2:24" ht="21" customHeight="1">
      <c r="B8" s="294" t="s">
        <v>153</v>
      </c>
      <c r="C8" s="281"/>
      <c r="D8" s="281"/>
      <c r="E8" s="281"/>
      <c r="F8" s="281"/>
      <c r="G8" s="281"/>
      <c r="H8" s="403" t="str">
        <f>IF(事業概要="","",事業概要)</f>
        <v/>
      </c>
      <c r="I8" s="403"/>
      <c r="J8" s="403"/>
      <c r="K8" s="403"/>
      <c r="L8" s="403"/>
      <c r="M8" s="403"/>
      <c r="N8" s="403"/>
      <c r="O8" s="403"/>
      <c r="P8" s="403"/>
      <c r="Q8" s="403"/>
      <c r="R8" s="403"/>
      <c r="S8" s="403"/>
      <c r="T8" s="403"/>
      <c r="U8" s="403"/>
      <c r="V8" s="403"/>
      <c r="W8" s="403"/>
      <c r="X8" s="403"/>
    </row>
    <row r="9" spans="2:24" ht="21" customHeight="1">
      <c r="B9" s="281"/>
      <c r="C9" s="281"/>
      <c r="D9" s="281"/>
      <c r="E9" s="281"/>
      <c r="F9" s="281"/>
      <c r="G9" s="281"/>
      <c r="H9" s="403"/>
      <c r="I9" s="403"/>
      <c r="J9" s="403"/>
      <c r="K9" s="403"/>
      <c r="L9" s="403"/>
      <c r="M9" s="403"/>
      <c r="N9" s="403"/>
      <c r="O9" s="403"/>
      <c r="P9" s="403"/>
      <c r="Q9" s="403"/>
      <c r="R9" s="403"/>
      <c r="S9" s="403"/>
      <c r="T9" s="403"/>
      <c r="U9" s="403"/>
      <c r="V9" s="403"/>
      <c r="W9" s="403"/>
      <c r="X9" s="403"/>
    </row>
    <row r="10" spans="2:24" ht="21" customHeight="1">
      <c r="B10" s="281"/>
      <c r="C10" s="281"/>
      <c r="D10" s="281"/>
      <c r="E10" s="281"/>
      <c r="F10" s="281"/>
      <c r="G10" s="281"/>
      <c r="H10" s="403"/>
      <c r="I10" s="403"/>
      <c r="J10" s="403"/>
      <c r="K10" s="403"/>
      <c r="L10" s="403"/>
      <c r="M10" s="403"/>
      <c r="N10" s="403"/>
      <c r="O10" s="403"/>
      <c r="P10" s="403"/>
      <c r="Q10" s="403"/>
      <c r="R10" s="403"/>
      <c r="S10" s="403"/>
      <c r="T10" s="403"/>
      <c r="U10" s="403"/>
      <c r="V10" s="403"/>
      <c r="W10" s="403"/>
      <c r="X10" s="403"/>
    </row>
    <row r="12" spans="2:24">
      <c r="B12" s="292" t="s">
        <v>608</v>
      </c>
      <c r="C12" s="292"/>
      <c r="D12" s="292"/>
      <c r="E12" s="292"/>
      <c r="F12" s="292"/>
      <c r="G12" s="292"/>
      <c r="H12" s="404" t="s">
        <v>46</v>
      </c>
      <c r="I12" s="404"/>
      <c r="J12" s="404"/>
      <c r="K12" s="404"/>
      <c r="L12" s="404"/>
      <c r="M12" s="404"/>
      <c r="N12" s="198" t="s">
        <v>20</v>
      </c>
      <c r="O12" s="293" t="str">
        <f>IF(事業終了日="","",事業終了日)</f>
        <v/>
      </c>
      <c r="P12" s="293"/>
      <c r="Q12" s="293"/>
      <c r="R12" s="293"/>
      <c r="S12" s="293"/>
      <c r="T12" s="293"/>
    </row>
    <row r="14" spans="2:24" ht="30" customHeight="1">
      <c r="B14" s="281" t="s">
        <v>48</v>
      </c>
      <c r="C14" s="281"/>
      <c r="D14" s="281"/>
      <c r="E14" s="281"/>
      <c r="F14" s="281"/>
      <c r="G14" s="281"/>
      <c r="H14" s="281"/>
      <c r="I14" s="281"/>
      <c r="J14" s="281"/>
      <c r="K14" s="281"/>
      <c r="L14" s="281"/>
      <c r="M14" s="281"/>
      <c r="N14" s="281"/>
      <c r="O14" s="281"/>
      <c r="P14" s="281"/>
      <c r="Q14" s="281"/>
      <c r="R14" s="281"/>
      <c r="S14" s="281"/>
      <c r="T14" s="281"/>
      <c r="U14" s="281"/>
      <c r="V14" s="281"/>
      <c r="W14" s="281"/>
      <c r="X14" s="281"/>
    </row>
    <row r="15" spans="2:24" ht="30" customHeight="1">
      <c r="B15" s="288" t="s">
        <v>49</v>
      </c>
      <c r="C15" s="288"/>
      <c r="D15" s="288"/>
      <c r="E15" s="288"/>
      <c r="F15" s="288"/>
      <c r="G15" s="288"/>
      <c r="H15" s="405" t="str">
        <f>IF(コロナ融資の利用="","",コロナ融資の利用)</f>
        <v/>
      </c>
      <c r="I15" s="405"/>
      <c r="J15" s="405"/>
      <c r="K15" s="406"/>
      <c r="L15" s="406"/>
      <c r="M15" s="406"/>
      <c r="N15" s="406"/>
      <c r="O15" s="406"/>
      <c r="P15" s="406"/>
      <c r="Q15" s="406"/>
      <c r="R15" s="406"/>
      <c r="S15" s="406"/>
      <c r="T15" s="406"/>
      <c r="U15" s="406"/>
      <c r="V15" s="406"/>
      <c r="W15" s="406"/>
      <c r="X15" s="406"/>
    </row>
    <row r="16" spans="2:24" ht="30" customHeight="1">
      <c r="B16" s="288" t="s">
        <v>50</v>
      </c>
      <c r="C16" s="288"/>
      <c r="D16" s="288"/>
      <c r="E16" s="288"/>
      <c r="F16" s="288"/>
      <c r="G16" s="288"/>
      <c r="H16" s="407" t="str">
        <f>IF(コロナ融資名="","",コロナ融資名)</f>
        <v/>
      </c>
      <c r="I16" s="407"/>
      <c r="J16" s="407"/>
      <c r="K16" s="407"/>
      <c r="L16" s="407"/>
      <c r="M16" s="407"/>
      <c r="N16" s="407"/>
      <c r="O16" s="407"/>
      <c r="P16" s="407"/>
      <c r="Q16" s="407"/>
      <c r="R16" s="407"/>
      <c r="S16" s="407"/>
      <c r="T16" s="407"/>
      <c r="U16" s="407"/>
      <c r="V16" s="407"/>
      <c r="W16" s="407"/>
      <c r="X16" s="407"/>
    </row>
    <row r="17" spans="2:32" ht="30" customHeight="1">
      <c r="B17" s="286" t="s">
        <v>21</v>
      </c>
      <c r="C17" s="286"/>
      <c r="D17" s="286"/>
      <c r="E17" s="286"/>
      <c r="F17" s="286"/>
      <c r="G17" s="286"/>
      <c r="H17" s="282" t="str">
        <f>IF(補助率="","",補助率)</f>
        <v/>
      </c>
      <c r="I17" s="282"/>
      <c r="J17" s="282"/>
      <c r="K17" s="290"/>
      <c r="L17" s="290"/>
      <c r="M17" s="290"/>
      <c r="N17" s="290"/>
      <c r="O17" s="290"/>
      <c r="P17" s="290"/>
      <c r="Q17" s="290"/>
      <c r="R17" s="290"/>
      <c r="S17" s="290"/>
      <c r="T17" s="290"/>
      <c r="U17" s="290"/>
      <c r="V17" s="290"/>
      <c r="W17" s="290"/>
      <c r="X17" s="290"/>
    </row>
    <row r="19" spans="2:32" ht="30" customHeight="1">
      <c r="B19" s="283" t="s">
        <v>158</v>
      </c>
      <c r="C19" s="283"/>
      <c r="D19" s="283"/>
      <c r="E19" s="283"/>
      <c r="F19" s="283"/>
      <c r="G19" s="283"/>
      <c r="H19" s="276" t="s">
        <v>149</v>
      </c>
      <c r="I19" s="276"/>
      <c r="J19" s="276"/>
      <c r="K19" s="276"/>
      <c r="L19" s="276"/>
      <c r="M19" s="276"/>
      <c r="N19" s="285" t="s">
        <v>150</v>
      </c>
      <c r="O19" s="285"/>
      <c r="P19" s="285"/>
      <c r="Q19" s="285"/>
      <c r="R19" s="285"/>
      <c r="S19" s="285"/>
      <c r="T19" s="143"/>
      <c r="U19" s="143"/>
      <c r="V19" s="143"/>
      <c r="W19" s="143"/>
    </row>
    <row r="20" spans="2:32" ht="30" customHeight="1">
      <c r="B20" s="279" t="str">
        <f>IF(実績_補助対象経費=0,"",実績_補助対象経費)</f>
        <v/>
      </c>
      <c r="C20" s="279"/>
      <c r="D20" s="279"/>
      <c r="E20" s="279"/>
      <c r="F20" s="279"/>
      <c r="G20" s="279"/>
      <c r="H20" s="279" t="str">
        <f>IF(実績_補助対象経費="","",ROUNDDOWN(B20*補助率,0))</f>
        <v/>
      </c>
      <c r="I20" s="279"/>
      <c r="J20" s="279"/>
      <c r="K20" s="279"/>
      <c r="L20" s="279"/>
      <c r="M20" s="279"/>
      <c r="N20" s="284" t="str">
        <f>IF(実績_補助対象経費="","",IF(H20&gt;=2000000,2000000,IF(H20&lt;200000,"補助限度額未達",ROUNDDOWN(H20,-3))))</f>
        <v/>
      </c>
      <c r="O20" s="284"/>
      <c r="P20" s="284"/>
      <c r="Q20" s="284"/>
      <c r="R20" s="284"/>
      <c r="S20" s="284"/>
    </row>
    <row r="21" spans="2:32">
      <c r="B21" s="149" t="s">
        <v>159</v>
      </c>
      <c r="P21" s="143"/>
      <c r="Q21" s="143"/>
    </row>
    <row r="22" spans="2:32">
      <c r="P22" s="143"/>
      <c r="Q22" s="143"/>
    </row>
    <row r="23" spans="2:32" ht="21" customHeight="1">
      <c r="B23" s="195" t="s">
        <v>74</v>
      </c>
      <c r="C23" s="143"/>
      <c r="D23" s="143"/>
      <c r="E23" s="143"/>
      <c r="F23" s="143"/>
      <c r="G23" s="143"/>
      <c r="H23" s="143"/>
      <c r="I23" s="143"/>
      <c r="J23" s="143"/>
      <c r="K23" s="143"/>
      <c r="L23" s="143"/>
      <c r="M23" s="143"/>
      <c r="N23" s="143"/>
      <c r="O23" s="143"/>
      <c r="P23" s="143"/>
      <c r="Q23" s="143"/>
      <c r="R23" s="143"/>
      <c r="S23" s="143"/>
    </row>
    <row r="24" spans="2:32" ht="30" customHeight="1">
      <c r="B24" s="275" t="s">
        <v>51</v>
      </c>
      <c r="C24" s="275"/>
      <c r="D24" s="275"/>
      <c r="E24" s="275"/>
      <c r="F24" s="275"/>
      <c r="G24" s="275"/>
      <c r="H24" s="276" t="s">
        <v>52</v>
      </c>
      <c r="I24" s="276"/>
      <c r="J24" s="276"/>
      <c r="K24" s="276"/>
      <c r="L24" s="276"/>
      <c r="M24" s="276"/>
      <c r="N24" s="277" t="s">
        <v>53</v>
      </c>
      <c r="O24" s="278"/>
      <c r="P24" s="278"/>
      <c r="Q24" s="278"/>
      <c r="R24" s="278"/>
      <c r="S24" s="278"/>
    </row>
    <row r="25" spans="2:32" ht="30" customHeight="1">
      <c r="B25" s="279" t="str">
        <f>IF('②総コスト、エネコス(入力）'!G8="","",'②総コスト、エネコス(入力）'!G8)</f>
        <v/>
      </c>
      <c r="C25" s="279"/>
      <c r="D25" s="279"/>
      <c r="E25" s="279"/>
      <c r="F25" s="279"/>
      <c r="G25" s="279"/>
      <c r="H25" s="279" t="str">
        <f>IF('②総コスト、エネコス(入力）'!G20="","",'②総コスト、エネコス(入力）'!G20)</f>
        <v/>
      </c>
      <c r="I25" s="279"/>
      <c r="J25" s="279"/>
      <c r="K25" s="279"/>
      <c r="L25" s="279"/>
      <c r="M25" s="279"/>
      <c r="N25" s="280" t="str">
        <f>IF(OR(総コスト="",エネコス=""),"",ROUND(エネコス/総コスト,3))</f>
        <v/>
      </c>
      <c r="O25" s="280"/>
      <c r="P25" s="280"/>
      <c r="Q25" s="280"/>
      <c r="R25" s="280"/>
      <c r="S25" s="280"/>
      <c r="AC25" s="143"/>
    </row>
    <row r="26" spans="2:32" ht="21" customHeight="1">
      <c r="C26" s="143"/>
      <c r="D26" s="143"/>
      <c r="E26" s="143"/>
      <c r="F26" s="143"/>
      <c r="G26" s="143"/>
      <c r="H26" s="143"/>
      <c r="I26" s="143"/>
      <c r="J26" s="143"/>
      <c r="K26" s="143"/>
      <c r="L26" s="143"/>
      <c r="M26" s="143"/>
      <c r="N26" s="143"/>
      <c r="O26" s="143"/>
      <c r="P26" s="143"/>
      <c r="Q26" s="143"/>
      <c r="R26" s="143"/>
      <c r="S26" s="143"/>
      <c r="AC26" s="143"/>
    </row>
    <row r="27" spans="2:32" ht="21" customHeight="1">
      <c r="B27" s="155" t="s">
        <v>79</v>
      </c>
      <c r="C27" s="143"/>
      <c r="D27" s="143"/>
      <c r="E27" s="143"/>
      <c r="F27" s="143"/>
      <c r="G27" s="143"/>
      <c r="H27" s="143"/>
      <c r="I27" s="143"/>
      <c r="J27" s="143"/>
      <c r="K27" s="143"/>
      <c r="L27" s="143"/>
      <c r="M27" s="143"/>
      <c r="N27" s="143"/>
      <c r="O27" s="143"/>
      <c r="P27" s="143"/>
      <c r="Q27" s="143"/>
      <c r="R27" s="143"/>
      <c r="S27" s="143"/>
      <c r="AC27" s="143"/>
    </row>
    <row r="28" spans="2:32" ht="30" customHeight="1">
      <c r="B28" s="276" t="s">
        <v>54</v>
      </c>
      <c r="C28" s="276"/>
      <c r="D28" s="276"/>
      <c r="E28" s="276"/>
      <c r="F28" s="276"/>
      <c r="G28" s="276"/>
      <c r="H28" s="276"/>
      <c r="I28" s="276"/>
      <c r="J28" s="276"/>
      <c r="K28" s="276"/>
      <c r="L28" s="276"/>
      <c r="M28" s="276"/>
      <c r="N28" s="296" t="str">
        <f>IF(実績_年間削減額=0,"",実績_年間削減額)</f>
        <v/>
      </c>
      <c r="O28" s="296"/>
      <c r="P28" s="296"/>
      <c r="Q28" s="296"/>
      <c r="R28" s="296"/>
      <c r="S28" s="296"/>
      <c r="AF28" s="143"/>
    </row>
    <row r="29" spans="2:32" ht="39" customHeight="1">
      <c r="B29" s="275" t="s">
        <v>55</v>
      </c>
      <c r="C29" s="275"/>
      <c r="D29" s="275"/>
      <c r="E29" s="275"/>
      <c r="F29" s="275"/>
      <c r="G29" s="275"/>
      <c r="H29" s="275"/>
      <c r="I29" s="275"/>
      <c r="J29" s="275"/>
      <c r="K29" s="277" t="s">
        <v>56</v>
      </c>
      <c r="L29" s="277"/>
      <c r="M29" s="277"/>
      <c r="N29" s="277"/>
      <c r="O29" s="277"/>
      <c r="P29" s="277"/>
      <c r="Q29" s="277"/>
      <c r="R29" s="277"/>
      <c r="S29" s="277"/>
    </row>
    <row r="30" spans="2:32" ht="30" customHeight="1">
      <c r="B30" s="279" t="str">
        <f>IF(実績_年間削減額="","",エネコス-実績_年間削減額)</f>
        <v/>
      </c>
      <c r="C30" s="279"/>
      <c r="D30" s="279"/>
      <c r="E30" s="279"/>
      <c r="F30" s="279"/>
      <c r="G30" s="279"/>
      <c r="H30" s="279"/>
      <c r="I30" s="279"/>
      <c r="J30" s="279"/>
      <c r="K30" s="280" t="str">
        <f>IF(実績_年間削減額="","",ROUND((エネコス-B30)/エネコス,3))</f>
        <v/>
      </c>
      <c r="L30" s="280"/>
      <c r="M30" s="280"/>
      <c r="N30" s="280"/>
      <c r="O30" s="280"/>
      <c r="P30" s="280"/>
      <c r="Q30" s="280"/>
      <c r="R30" s="280"/>
      <c r="S30" s="280"/>
    </row>
    <row r="31" spans="2:32" ht="21" customHeight="1">
      <c r="C31" s="143"/>
      <c r="D31" s="143"/>
      <c r="E31" s="143"/>
      <c r="F31" s="143"/>
      <c r="G31" s="143"/>
      <c r="H31" s="143"/>
      <c r="I31" s="143"/>
      <c r="J31" s="143"/>
      <c r="K31" s="143"/>
      <c r="L31" s="143"/>
      <c r="M31" s="143"/>
      <c r="N31" s="143"/>
      <c r="O31" s="143"/>
      <c r="P31" s="143"/>
      <c r="Q31" s="143"/>
      <c r="R31" s="143"/>
      <c r="S31" s="143"/>
    </row>
    <row r="32" spans="2:32" ht="21" customHeight="1">
      <c r="C32" s="143"/>
      <c r="D32" s="143"/>
      <c r="E32" s="143"/>
      <c r="F32" s="143"/>
      <c r="G32" s="143"/>
      <c r="H32" s="143"/>
      <c r="I32" s="143"/>
      <c r="J32" s="143"/>
      <c r="K32" s="143"/>
      <c r="L32" s="143"/>
      <c r="M32" s="143"/>
      <c r="N32" s="143"/>
      <c r="O32" s="143"/>
      <c r="P32" s="143"/>
      <c r="Q32" s="143"/>
      <c r="R32" s="143"/>
      <c r="S32" s="143"/>
    </row>
  </sheetData>
  <sheetProtection algorithmName="SHA-512" hashValue="jJPjs6/aM0dYseceUJgnA8LmZG8k0mrGftfvAUa8bnnQY1dhNIq4JJsHcP8VXYEYsxo67bFsjZJK9ZZbu235sA==" saltValue="r/3EVips34NPx4zKYojIWA==" spinCount="100000" sheet="1" insertRows="0" deleteRows="0"/>
  <mergeCells count="39">
    <mergeCell ref="B30:J30"/>
    <mergeCell ref="K30:S30"/>
    <mergeCell ref="B25:G25"/>
    <mergeCell ref="H25:M25"/>
    <mergeCell ref="N25:S25"/>
    <mergeCell ref="B28:M28"/>
    <mergeCell ref="N28:S28"/>
    <mergeCell ref="B29:J29"/>
    <mergeCell ref="K29:S29"/>
    <mergeCell ref="B20:G20"/>
    <mergeCell ref="H20:M20"/>
    <mergeCell ref="N20:S20"/>
    <mergeCell ref="B24:G24"/>
    <mergeCell ref="H24:M24"/>
    <mergeCell ref="N24:S24"/>
    <mergeCell ref="B17:G17"/>
    <mergeCell ref="H17:J17"/>
    <mergeCell ref="K17:X17"/>
    <mergeCell ref="B19:G19"/>
    <mergeCell ref="H19:M19"/>
    <mergeCell ref="N19:S19"/>
    <mergeCell ref="B14:X14"/>
    <mergeCell ref="B15:G15"/>
    <mergeCell ref="H15:J15"/>
    <mergeCell ref="K15:X15"/>
    <mergeCell ref="B16:G16"/>
    <mergeCell ref="H16:X16"/>
    <mergeCell ref="W5:X5"/>
    <mergeCell ref="B8:G10"/>
    <mergeCell ref="H8:X10"/>
    <mergeCell ref="B12:G12"/>
    <mergeCell ref="H12:M12"/>
    <mergeCell ref="O12:T12"/>
    <mergeCell ref="B5:D5"/>
    <mergeCell ref="E5:H5"/>
    <mergeCell ref="J5:L5"/>
    <mergeCell ref="M5:N5"/>
    <mergeCell ref="Q5:S5"/>
    <mergeCell ref="T5:V5"/>
  </mergeCells>
  <phoneticPr fontId="2"/>
  <pageMargins left="0.7" right="0.7" top="0.73" bottom="0.39"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pageSetUpPr fitToPage="1"/>
  </sheetPr>
  <dimension ref="A1:J29"/>
  <sheetViews>
    <sheetView showGridLines="0" view="pageBreakPreview" topLeftCell="A4" zoomScaleNormal="100" zoomScaleSheetLayoutView="100" workbookViewId="0">
      <selection activeCell="N13" sqref="N13"/>
    </sheetView>
  </sheetViews>
  <sheetFormatPr defaultColWidth="9" defaultRowHeight="18.75"/>
  <cols>
    <col min="1" max="1" width="3.125" style="2" customWidth="1"/>
    <col min="2" max="2" width="9" style="2"/>
    <col min="3" max="3" width="17.25" style="2" bestFit="1" customWidth="1"/>
    <col min="4" max="4" width="23.5" style="2" bestFit="1" customWidth="1"/>
    <col min="5" max="12" width="3.125" style="2" customWidth="1"/>
    <col min="13" max="16384" width="9" style="2"/>
  </cols>
  <sheetData>
    <row r="1" spans="1:10" ht="24">
      <c r="A1"/>
      <c r="B1"/>
      <c r="C1"/>
      <c r="D1"/>
      <c r="E1"/>
      <c r="F1"/>
      <c r="G1"/>
      <c r="H1"/>
      <c r="I1"/>
      <c r="J1" s="25" t="str">
        <f>IF(名称="","","名称："&amp;名称)</f>
        <v/>
      </c>
    </row>
    <row r="2" spans="1:10" ht="24">
      <c r="A2"/>
      <c r="B2" s="24" t="s">
        <v>141</v>
      </c>
      <c r="C2"/>
      <c r="D2"/>
      <c r="E2"/>
      <c r="F2"/>
      <c r="G2"/>
      <c r="H2"/>
      <c r="I2"/>
      <c r="J2"/>
    </row>
    <row r="3" spans="1:10" ht="30" customHeight="1">
      <c r="A3"/>
      <c r="B3"/>
      <c r="C3"/>
      <c r="D3"/>
      <c r="E3"/>
      <c r="F3"/>
      <c r="G3"/>
      <c r="H3"/>
      <c r="I3"/>
      <c r="J3"/>
    </row>
    <row r="4" spans="1:10" ht="9.9499999999999993" customHeight="1">
      <c r="A4"/>
      <c r="B4"/>
      <c r="C4"/>
      <c r="D4"/>
      <c r="E4"/>
      <c r="F4"/>
      <c r="G4"/>
      <c r="H4"/>
      <c r="I4"/>
      <c r="J4"/>
    </row>
    <row r="5" spans="1:10" ht="30" customHeight="1">
      <c r="A5"/>
      <c r="B5"/>
      <c r="C5"/>
      <c r="D5"/>
      <c r="E5"/>
      <c r="F5"/>
      <c r="G5"/>
      <c r="H5"/>
      <c r="I5"/>
      <c r="J5"/>
    </row>
    <row r="6" spans="1:10" ht="9.9499999999999993" customHeight="1">
      <c r="A6"/>
      <c r="B6"/>
      <c r="C6"/>
      <c r="D6"/>
      <c r="E6"/>
      <c r="F6"/>
      <c r="G6"/>
      <c r="H6"/>
      <c r="I6"/>
      <c r="J6"/>
    </row>
    <row r="7" spans="1:10">
      <c r="A7"/>
      <c r="B7"/>
      <c r="C7"/>
      <c r="D7"/>
      <c r="E7"/>
      <c r="F7"/>
      <c r="G7"/>
      <c r="H7"/>
      <c r="I7"/>
      <c r="J7"/>
    </row>
    <row r="8" spans="1:10" ht="36" customHeight="1">
      <c r="A8"/>
      <c r="B8"/>
      <c r="C8"/>
      <c r="D8"/>
      <c r="E8"/>
      <c r="F8"/>
      <c r="G8"/>
      <c r="H8"/>
      <c r="I8"/>
      <c r="J8"/>
    </row>
    <row r="9" spans="1:10" ht="36" customHeight="1">
      <c r="A9"/>
      <c r="B9"/>
      <c r="C9"/>
      <c r="D9"/>
      <c r="E9"/>
      <c r="F9"/>
      <c r="G9"/>
      <c r="H9"/>
      <c r="I9"/>
      <c r="J9"/>
    </row>
    <row r="10" spans="1:10" ht="36" customHeight="1">
      <c r="A10"/>
      <c r="B10"/>
      <c r="C10"/>
      <c r="D10"/>
      <c r="E10"/>
      <c r="F10"/>
      <c r="G10"/>
      <c r="H10"/>
      <c r="I10"/>
      <c r="J10"/>
    </row>
    <row r="11" spans="1:10" ht="9.9499999999999993" customHeight="1">
      <c r="A11"/>
      <c r="B11"/>
      <c r="C11"/>
      <c r="D11"/>
      <c r="E11"/>
      <c r="F11"/>
      <c r="G11"/>
      <c r="H11"/>
      <c r="I11"/>
      <c r="J11"/>
    </row>
    <row r="12" spans="1:10">
      <c r="A12"/>
      <c r="B12"/>
      <c r="C12"/>
      <c r="D12"/>
      <c r="E12"/>
      <c r="F12"/>
      <c r="G12"/>
      <c r="H12"/>
      <c r="I12"/>
      <c r="J12"/>
    </row>
    <row r="13" spans="1:10" ht="54" customHeight="1">
      <c r="A13"/>
      <c r="B13"/>
      <c r="C13"/>
      <c r="D13"/>
      <c r="E13"/>
      <c r="F13"/>
      <c r="G13"/>
      <c r="H13"/>
      <c r="I13"/>
      <c r="J13"/>
    </row>
    <row r="14" spans="1:10">
      <c r="A14"/>
      <c r="B14"/>
      <c r="C14"/>
      <c r="D14"/>
      <c r="E14"/>
      <c r="F14"/>
      <c r="G14"/>
      <c r="H14"/>
      <c r="I14"/>
      <c r="J14"/>
    </row>
    <row r="15" spans="1:10" ht="30" customHeight="1">
      <c r="A15"/>
      <c r="B15"/>
      <c r="C15"/>
      <c r="D15"/>
      <c r="E15"/>
      <c r="F15"/>
      <c r="G15"/>
      <c r="H15"/>
      <c r="I15"/>
      <c r="J15"/>
    </row>
    <row r="16" spans="1:10" ht="9.9499999999999993" customHeight="1">
      <c r="A16"/>
      <c r="B16"/>
      <c r="C16"/>
      <c r="D16"/>
      <c r="E16"/>
      <c r="F16"/>
      <c r="G16"/>
      <c r="H16"/>
      <c r="I16"/>
      <c r="J16"/>
    </row>
    <row r="17" spans="1:10" ht="30" customHeight="1">
      <c r="A17"/>
      <c r="B17"/>
      <c r="C17"/>
      <c r="D17"/>
      <c r="E17"/>
      <c r="F17"/>
      <c r="G17"/>
      <c r="H17"/>
      <c r="I17"/>
      <c r="J17"/>
    </row>
    <row r="18" spans="1:10">
      <c r="A18"/>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A23"/>
      <c r="B23"/>
      <c r="C23"/>
      <c r="D23"/>
      <c r="E23"/>
      <c r="F23"/>
      <c r="G23"/>
      <c r="H23"/>
      <c r="I23"/>
      <c r="J23"/>
    </row>
    <row r="24" spans="1:10">
      <c r="A24"/>
      <c r="B24"/>
      <c r="C24"/>
      <c r="D24"/>
      <c r="E24"/>
      <c r="F24"/>
      <c r="G24"/>
      <c r="H24"/>
      <c r="I24"/>
      <c r="J24"/>
    </row>
    <row r="25" spans="1:10">
      <c r="A25"/>
      <c r="B25"/>
      <c r="C25"/>
      <c r="D25"/>
      <c r="E25"/>
      <c r="F25"/>
      <c r="G25"/>
      <c r="H25"/>
      <c r="I25"/>
      <c r="J25"/>
    </row>
    <row r="26" spans="1:10">
      <c r="A26"/>
      <c r="B26"/>
      <c r="C26"/>
      <c r="D26"/>
      <c r="E26"/>
      <c r="F26"/>
      <c r="G26"/>
      <c r="H26"/>
      <c r="I26"/>
      <c r="J26"/>
    </row>
    <row r="27" spans="1:10">
      <c r="A27"/>
      <c r="B27"/>
      <c r="C27"/>
      <c r="D27"/>
      <c r="E27"/>
      <c r="F27"/>
      <c r="G27"/>
      <c r="H27"/>
      <c r="I27"/>
      <c r="J27"/>
    </row>
    <row r="28" spans="1:10">
      <c r="A28"/>
      <c r="B28"/>
      <c r="C28"/>
      <c r="D28"/>
      <c r="E28"/>
      <c r="F28"/>
      <c r="G28"/>
      <c r="H28"/>
      <c r="I28"/>
      <c r="J28"/>
    </row>
    <row r="29" spans="1:10">
      <c r="A29"/>
      <c r="B29"/>
      <c r="C29"/>
      <c r="D29"/>
      <c r="E29"/>
      <c r="F29"/>
      <c r="G29"/>
      <c r="H29"/>
      <c r="I29"/>
      <c r="J29"/>
    </row>
  </sheetData>
  <sheetProtection algorithmName="SHA-512" hashValue="GSpS1UhJcuVPDYfWepqzGxUXXTvkxn5LlShq+ZqOCo6eQhZZlliBexkr1+K0aFDBKP3xPyNBj36nRO2D7qDr5g==" saltValue="z99NpOrFPoHVJKZuKE2sMQ==" spinCount="100000" sheet="1" objects="1" scenarios="1"/>
  <phoneticPr fontId="2"/>
  <printOptions horizontalCentered="1" verticalCentered="1"/>
  <pageMargins left="0.70866141732283472" right="0.70866141732283472" top="0.39370078740157483" bottom="0.39370078740157483" header="0.31496062992125984" footer="0.31496062992125984"/>
  <pageSetup paperSize="9" scale="9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G1" workbookViewId="0">
      <selection activeCell="M3" sqref="M3"/>
    </sheetView>
  </sheetViews>
  <sheetFormatPr defaultRowHeight="18.75"/>
  <cols>
    <col min="1" max="1" width="11" bestFit="1" customWidth="1"/>
    <col min="4" max="4" width="17.25" bestFit="1" customWidth="1"/>
    <col min="7" max="8" width="11" bestFit="1" customWidth="1"/>
    <col min="9" max="9" width="20.25" customWidth="1"/>
    <col min="10" max="10" width="14" customWidth="1"/>
    <col min="11" max="11" width="13.75" customWidth="1"/>
    <col min="12" max="12" width="7.5" customWidth="1"/>
    <col min="13" max="13" width="14.375" customWidth="1"/>
    <col min="14" max="14" width="10" bestFit="1" customWidth="1"/>
  </cols>
  <sheetData>
    <row r="1" spans="1:19" ht="37.5" customHeight="1">
      <c r="B1" s="3" t="s">
        <v>147</v>
      </c>
      <c r="C1" s="3" t="s">
        <v>90</v>
      </c>
      <c r="D1" s="3" t="s">
        <v>1</v>
      </c>
      <c r="E1" s="3" t="s">
        <v>144</v>
      </c>
      <c r="F1" s="3" t="s">
        <v>7</v>
      </c>
      <c r="G1" s="3" t="s">
        <v>145</v>
      </c>
      <c r="H1" s="3" t="s">
        <v>146</v>
      </c>
      <c r="I1" s="3" t="s">
        <v>154</v>
      </c>
      <c r="J1" s="28" t="s">
        <v>160</v>
      </c>
      <c r="K1" s="3" t="s">
        <v>155</v>
      </c>
      <c r="L1" s="3" t="s">
        <v>156</v>
      </c>
      <c r="M1" s="28" t="s">
        <v>161</v>
      </c>
      <c r="N1" s="3" t="s">
        <v>157</v>
      </c>
      <c r="O1" s="3" t="s">
        <v>128</v>
      </c>
      <c r="P1" s="3" t="s">
        <v>26</v>
      </c>
      <c r="Q1" s="3" t="s">
        <v>130</v>
      </c>
      <c r="R1" s="3" t="s">
        <v>131</v>
      </c>
      <c r="S1" s="3" t="s">
        <v>162</v>
      </c>
    </row>
    <row r="2" spans="1:19">
      <c r="A2" t="s">
        <v>151</v>
      </c>
      <c r="B2" t="str">
        <f>IF(第■回="","",第■回)</f>
        <v/>
      </c>
      <c r="C2" t="str">
        <f>IF(郵便番号="","",郵便番号)</f>
        <v/>
      </c>
      <c r="D2" t="str">
        <f>IF(住所="","",住所)</f>
        <v/>
      </c>
      <c r="E2" t="str">
        <f>IF(ﾌﾘｶﾞﾅ="","",ﾌﾘｶﾞﾅ)</f>
        <v/>
      </c>
      <c r="F2" t="str">
        <f>IF(名称="","",名称)</f>
        <v/>
      </c>
      <c r="G2" t="str">
        <f>IF(代表者役職="","",代表者役職)</f>
        <v/>
      </c>
      <c r="H2" t="str">
        <f>IF(代表者氏名="","",代表者氏名)</f>
        <v/>
      </c>
      <c r="I2" t="str">
        <f>IF(事業概要="","",事業概要)</f>
        <v/>
      </c>
      <c r="J2" s="26" t="str">
        <f>IF(申請時_年間削減額="","",申請時_年間削減額)</f>
        <v/>
      </c>
      <c r="K2" s="26" t="str">
        <f>IF(補助対象経費="","",補助対象経費)</f>
        <v/>
      </c>
      <c r="L2" s="27" t="str">
        <f>IF(補助率="","",補助率)</f>
        <v/>
      </c>
      <c r="M2" s="26" t="str">
        <f>IF(補助対象経費×補助率="","",補助対象経費×補助率)</f>
        <v/>
      </c>
      <c r="N2" s="26" t="str">
        <f>IF(補助金額="","",補助金額)</f>
        <v/>
      </c>
      <c r="O2" s="26" t="str">
        <f>IF(金融機関名="","",金融機関名)</f>
        <v/>
      </c>
      <c r="P2" s="26" t="str">
        <f>IF(支店名="","",支店名)</f>
        <v/>
      </c>
      <c r="Q2" s="26" t="str">
        <f>IF(預金種別="","",預金種別)</f>
        <v/>
      </c>
      <c r="R2" s="26" t="str">
        <f>IF(口座番号="","",口座番号)</f>
        <v/>
      </c>
      <c r="S2" s="26" t="str">
        <f>IF(口座名義="","",口座名義)</f>
        <v/>
      </c>
    </row>
    <row r="3" spans="1:19">
      <c r="A3" t="s">
        <v>152</v>
      </c>
      <c r="B3" t="str">
        <f>IF(第■回="","",第■回)</f>
        <v/>
      </c>
      <c r="C3" t="str">
        <f>IF(郵便番号="","",郵便番号)</f>
        <v/>
      </c>
      <c r="D3" t="str">
        <f>IF(住所="","",住所)</f>
        <v/>
      </c>
      <c r="E3" t="str">
        <f>IF(ﾌﾘｶﾞﾅ="","",ﾌﾘｶﾞﾅ)</f>
        <v/>
      </c>
      <c r="F3" t="str">
        <f>IF(名称="","",名称)</f>
        <v/>
      </c>
      <c r="G3" t="str">
        <f>IF(代表者役職="","",代表者役職)</f>
        <v/>
      </c>
      <c r="H3" t="str">
        <f>IF(代表者氏名="","",代表者氏名)</f>
        <v/>
      </c>
      <c r="I3" t="str">
        <f>IF(事業概要="","",事業概要)</f>
        <v/>
      </c>
      <c r="J3" s="26" t="str">
        <f>IF(実績_年間削減額="","",実績_年間削減額)</f>
        <v/>
      </c>
      <c r="K3" s="26" t="str">
        <f>IF(実績_補助対象経費="","",実績_補助対象経費)</f>
        <v/>
      </c>
      <c r="L3" s="27" t="str">
        <f>IF(実績_補助率="","",実績_補助率)</f>
        <v/>
      </c>
      <c r="M3" s="26" t="str">
        <f>IF(実績_補助対象経費×補助率="","",実績_補助対象経費×補助率)</f>
        <v/>
      </c>
      <c r="N3" s="26" t="str">
        <f>IF(実績_補助金額="","",実績_補助金額)</f>
        <v/>
      </c>
      <c r="O3" s="26" t="str">
        <f>IF(金融機関名="","",金融機関名)</f>
        <v/>
      </c>
      <c r="P3" s="26" t="str">
        <f>IF(支店名="","",支店名)</f>
        <v/>
      </c>
      <c r="Q3" s="26" t="str">
        <f>IF(預金種別="","",預金種別)</f>
        <v/>
      </c>
      <c r="R3" s="26" t="str">
        <f>IF(口座番号="","",口座番号)</f>
        <v/>
      </c>
      <c r="S3" s="26" t="str">
        <f>IF(口座名義="","",口座名義)</f>
        <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pageSetUpPr fitToPage="1"/>
  </sheetPr>
  <dimension ref="A1:Q112"/>
  <sheetViews>
    <sheetView showGridLines="0" view="pageBreakPreview" zoomScaleNormal="100" zoomScaleSheetLayoutView="100" workbookViewId="0">
      <pane xSplit="1" ySplit="7" topLeftCell="B8" activePane="bottomRight" state="frozen"/>
      <selection pane="topRight" activeCell="B1" sqref="B1"/>
      <selection pane="bottomLeft" activeCell="A8" sqref="A8"/>
      <selection pane="bottomRight" activeCell="B8" sqref="B8"/>
    </sheetView>
  </sheetViews>
  <sheetFormatPr defaultColWidth="8.625" defaultRowHeight="18.75"/>
  <cols>
    <col min="1" max="1" width="5.875" style="143" customWidth="1"/>
    <col min="2" max="2" width="25.5" style="143" bestFit="1" customWidth="1"/>
    <col min="3" max="3" width="8.625" style="143"/>
    <col min="4" max="5" width="13" style="143" bestFit="1" customWidth="1"/>
    <col min="6" max="7" width="13" style="143" customWidth="1"/>
    <col min="8" max="8" width="17.25" style="143" bestFit="1" customWidth="1"/>
    <col min="9" max="9" width="16.625" style="143" customWidth="1"/>
    <col min="10" max="10" width="8.875" style="143" customWidth="1"/>
    <col min="11" max="11" width="22.625" style="143" customWidth="1"/>
    <col min="12" max="12" width="5.25" style="143" customWidth="1"/>
    <col min="13" max="13" width="29.625" style="143" bestFit="1" customWidth="1"/>
    <col min="14" max="14" width="21.375" style="143" bestFit="1" customWidth="1"/>
    <col min="15" max="15" width="13" style="143" bestFit="1" customWidth="1"/>
    <col min="16" max="16" width="9.5" style="143" bestFit="1" customWidth="1"/>
    <col min="17" max="16384" width="8.625" style="143"/>
  </cols>
  <sheetData>
    <row r="1" spans="1:16" ht="18.75" customHeight="1">
      <c r="I1" s="148" t="str">
        <f>IF(名称="","","名称："&amp;名称)</f>
        <v/>
      </c>
      <c r="J1" s="148"/>
    </row>
    <row r="2" spans="1:16" ht="9.9499999999999993" customHeight="1">
      <c r="A2" s="162"/>
    </row>
    <row r="3" spans="1:16" ht="25.5">
      <c r="A3" s="164" t="s">
        <v>507</v>
      </c>
    </row>
    <row r="4" spans="1:16" ht="9.9499999999999993" customHeight="1">
      <c r="A4" s="162"/>
    </row>
    <row r="5" spans="1:16" ht="18.75" customHeight="1">
      <c r="I5" s="220" t="s">
        <v>509</v>
      </c>
      <c r="J5" s="220"/>
    </row>
    <row r="6" spans="1:16" ht="54" customHeight="1">
      <c r="A6" s="315" t="s">
        <v>60</v>
      </c>
      <c r="B6" s="315" t="s">
        <v>57</v>
      </c>
      <c r="C6" s="315" t="s">
        <v>39</v>
      </c>
      <c r="D6" s="313" t="s">
        <v>59</v>
      </c>
      <c r="E6" s="311" t="s">
        <v>534</v>
      </c>
      <c r="F6" s="311" t="s">
        <v>551</v>
      </c>
      <c r="G6" s="311" t="s">
        <v>535</v>
      </c>
      <c r="H6" s="313" t="s">
        <v>88</v>
      </c>
      <c r="I6" s="313" t="s">
        <v>508</v>
      </c>
      <c r="J6" s="309" t="s">
        <v>536</v>
      </c>
      <c r="K6" s="310"/>
    </row>
    <row r="7" spans="1:16" ht="31.5">
      <c r="A7" s="316"/>
      <c r="B7" s="316"/>
      <c r="C7" s="316"/>
      <c r="D7" s="314"/>
      <c r="E7" s="312"/>
      <c r="F7" s="312"/>
      <c r="G7" s="312"/>
      <c r="H7" s="314"/>
      <c r="I7" s="314"/>
      <c r="J7" s="221" t="s">
        <v>610</v>
      </c>
      <c r="K7" s="169" t="s">
        <v>584</v>
      </c>
    </row>
    <row r="8" spans="1:16" ht="27" customHeight="1">
      <c r="A8" s="202">
        <v>1</v>
      </c>
      <c r="B8" s="21"/>
      <c r="C8" s="113"/>
      <c r="D8" s="114"/>
      <c r="E8" s="115" t="str">
        <f>IF(OR(ISBLANK(C8),ISBLANK(D8)),"",C8*D8)</f>
        <v/>
      </c>
      <c r="F8" s="226"/>
      <c r="G8" s="115" t="str">
        <f>IF(J8="×",0,IF(OR(ISBLANK(E8),ISBLANK(F8)),"",E8-F8))</f>
        <v/>
      </c>
      <c r="H8" s="211"/>
      <c r="I8" s="227"/>
      <c r="J8" s="228"/>
      <c r="K8" s="229"/>
    </row>
    <row r="9" spans="1:16" ht="27" customHeight="1">
      <c r="A9" s="202">
        <v>2</v>
      </c>
      <c r="B9" s="21"/>
      <c r="C9" s="113"/>
      <c r="D9" s="114"/>
      <c r="E9" s="115" t="str">
        <f t="shared" ref="E9:E72" si="0">IF(OR(ISBLANK(C9),ISBLANK(D9)),"",C9*D9)</f>
        <v/>
      </c>
      <c r="F9" s="226"/>
      <c r="G9" s="115" t="str">
        <f t="shared" ref="G9:G72" si="1">IF(J9="×",0,IF(OR(ISBLANK(E9),ISBLANK(F9)),"",E9-F9))</f>
        <v/>
      </c>
      <c r="H9" s="211"/>
      <c r="I9" s="227"/>
      <c r="J9" s="228"/>
      <c r="K9" s="230"/>
    </row>
    <row r="10" spans="1:16" ht="27" customHeight="1">
      <c r="A10" s="202">
        <v>3</v>
      </c>
      <c r="B10" s="21"/>
      <c r="C10" s="113"/>
      <c r="D10" s="114"/>
      <c r="E10" s="115" t="str">
        <f t="shared" si="0"/>
        <v/>
      </c>
      <c r="F10" s="226"/>
      <c r="G10" s="115" t="str">
        <f t="shared" si="1"/>
        <v/>
      </c>
      <c r="H10" s="211"/>
      <c r="I10" s="227"/>
      <c r="J10" s="228"/>
      <c r="K10" s="230"/>
      <c r="M10" s="222"/>
    </row>
    <row r="11" spans="1:16" ht="27" customHeight="1">
      <c r="A11" s="202">
        <v>4</v>
      </c>
      <c r="B11" s="21"/>
      <c r="C11" s="113"/>
      <c r="D11" s="114"/>
      <c r="E11" s="115" t="str">
        <f t="shared" si="0"/>
        <v/>
      </c>
      <c r="F11" s="226"/>
      <c r="G11" s="115" t="str">
        <f t="shared" si="1"/>
        <v/>
      </c>
      <c r="H11" s="211"/>
      <c r="I11" s="227"/>
      <c r="J11" s="228"/>
      <c r="K11" s="230"/>
    </row>
    <row r="12" spans="1:16" ht="27" customHeight="1">
      <c r="A12" s="202">
        <v>5</v>
      </c>
      <c r="B12" s="21"/>
      <c r="C12" s="113"/>
      <c r="D12" s="114"/>
      <c r="E12" s="115" t="str">
        <f t="shared" si="0"/>
        <v/>
      </c>
      <c r="F12" s="226"/>
      <c r="G12" s="115" t="str">
        <f t="shared" si="1"/>
        <v/>
      </c>
      <c r="H12" s="211"/>
      <c r="I12" s="227"/>
      <c r="J12" s="228"/>
      <c r="K12" s="230"/>
    </row>
    <row r="13" spans="1:16" ht="27" customHeight="1">
      <c r="A13" s="202">
        <v>6</v>
      </c>
      <c r="B13" s="21"/>
      <c r="C13" s="113"/>
      <c r="D13" s="114"/>
      <c r="E13" s="115" t="str">
        <f t="shared" si="0"/>
        <v/>
      </c>
      <c r="F13" s="226"/>
      <c r="G13" s="115" t="str">
        <f t="shared" si="1"/>
        <v/>
      </c>
      <c r="H13" s="211"/>
      <c r="I13" s="227"/>
      <c r="J13" s="228"/>
      <c r="K13" s="230"/>
    </row>
    <row r="14" spans="1:16" ht="27" customHeight="1">
      <c r="A14" s="202">
        <v>7</v>
      </c>
      <c r="B14" s="21"/>
      <c r="C14" s="113"/>
      <c r="D14" s="114"/>
      <c r="E14" s="115" t="str">
        <f t="shared" si="0"/>
        <v/>
      </c>
      <c r="F14" s="226"/>
      <c r="G14" s="115" t="str">
        <f t="shared" si="1"/>
        <v/>
      </c>
      <c r="H14" s="211"/>
      <c r="I14" s="227"/>
      <c r="J14" s="228"/>
      <c r="K14" s="230"/>
      <c r="P14" s="171"/>
    </row>
    <row r="15" spans="1:16" ht="27" customHeight="1">
      <c r="A15" s="202">
        <v>8</v>
      </c>
      <c r="B15" s="21"/>
      <c r="C15" s="113"/>
      <c r="D15" s="114"/>
      <c r="E15" s="115" t="str">
        <f t="shared" si="0"/>
        <v/>
      </c>
      <c r="F15" s="226"/>
      <c r="G15" s="115" t="str">
        <f t="shared" si="1"/>
        <v/>
      </c>
      <c r="H15" s="211"/>
      <c r="I15" s="227"/>
      <c r="J15" s="228"/>
      <c r="K15" s="230"/>
    </row>
    <row r="16" spans="1:16" ht="27" customHeight="1">
      <c r="A16" s="202">
        <v>9</v>
      </c>
      <c r="B16" s="21"/>
      <c r="C16" s="113"/>
      <c r="D16" s="114"/>
      <c r="E16" s="115" t="str">
        <f t="shared" si="0"/>
        <v/>
      </c>
      <c r="F16" s="226"/>
      <c r="G16" s="115" t="str">
        <f t="shared" si="1"/>
        <v/>
      </c>
      <c r="H16" s="211"/>
      <c r="I16" s="227"/>
      <c r="J16" s="228"/>
      <c r="K16" s="230"/>
    </row>
    <row r="17" spans="1:17" ht="27" customHeight="1">
      <c r="A17" s="202">
        <v>10</v>
      </c>
      <c r="B17" s="21"/>
      <c r="C17" s="113"/>
      <c r="D17" s="114"/>
      <c r="E17" s="115" t="str">
        <f t="shared" si="0"/>
        <v/>
      </c>
      <c r="F17" s="226"/>
      <c r="G17" s="115" t="str">
        <f t="shared" si="1"/>
        <v/>
      </c>
      <c r="H17" s="211"/>
      <c r="I17" s="227"/>
      <c r="J17" s="228"/>
      <c r="K17" s="230"/>
    </row>
    <row r="18" spans="1:17" ht="27" hidden="1" customHeight="1">
      <c r="A18" s="202">
        <v>11</v>
      </c>
      <c r="B18" s="21"/>
      <c r="C18" s="113"/>
      <c r="D18" s="114"/>
      <c r="E18" s="115" t="str">
        <f t="shared" si="0"/>
        <v/>
      </c>
      <c r="F18" s="226"/>
      <c r="G18" s="115" t="str">
        <f t="shared" si="1"/>
        <v/>
      </c>
      <c r="H18" s="211"/>
      <c r="I18" s="227"/>
      <c r="J18" s="228"/>
      <c r="K18" s="230"/>
      <c r="M18" s="170"/>
    </row>
    <row r="19" spans="1:17" ht="27" hidden="1" customHeight="1">
      <c r="A19" s="202">
        <v>12</v>
      </c>
      <c r="B19" s="21"/>
      <c r="C19" s="113"/>
      <c r="D19" s="114"/>
      <c r="E19" s="115" t="str">
        <f t="shared" si="0"/>
        <v/>
      </c>
      <c r="F19" s="226"/>
      <c r="G19" s="115" t="str">
        <f t="shared" si="1"/>
        <v/>
      </c>
      <c r="H19" s="211"/>
      <c r="I19" s="227"/>
      <c r="J19" s="228"/>
      <c r="K19" s="230"/>
      <c r="M19" s="170"/>
    </row>
    <row r="20" spans="1:17" ht="27" hidden="1" customHeight="1">
      <c r="A20" s="202">
        <v>13</v>
      </c>
      <c r="B20" s="21"/>
      <c r="C20" s="113"/>
      <c r="D20" s="114"/>
      <c r="E20" s="115" t="str">
        <f t="shared" si="0"/>
        <v/>
      </c>
      <c r="F20" s="226"/>
      <c r="G20" s="115" t="str">
        <f t="shared" si="1"/>
        <v/>
      </c>
      <c r="H20" s="211"/>
      <c r="I20" s="227"/>
      <c r="J20" s="228"/>
      <c r="K20" s="230"/>
      <c r="M20" s="170"/>
    </row>
    <row r="21" spans="1:17" ht="27" hidden="1" customHeight="1">
      <c r="A21" s="202">
        <v>14</v>
      </c>
      <c r="B21" s="21"/>
      <c r="C21" s="113"/>
      <c r="D21" s="114"/>
      <c r="E21" s="115" t="str">
        <f t="shared" si="0"/>
        <v/>
      </c>
      <c r="F21" s="226"/>
      <c r="G21" s="115" t="str">
        <f t="shared" si="1"/>
        <v/>
      </c>
      <c r="H21" s="211"/>
      <c r="I21" s="227"/>
      <c r="J21" s="228"/>
      <c r="K21" s="230"/>
      <c r="M21" s="170"/>
    </row>
    <row r="22" spans="1:17" ht="27" hidden="1" customHeight="1">
      <c r="A22" s="202">
        <v>15</v>
      </c>
      <c r="B22" s="21"/>
      <c r="C22" s="113"/>
      <c r="D22" s="114"/>
      <c r="E22" s="115" t="str">
        <f t="shared" si="0"/>
        <v/>
      </c>
      <c r="F22" s="226"/>
      <c r="G22" s="115" t="str">
        <f t="shared" si="1"/>
        <v/>
      </c>
      <c r="H22" s="211"/>
      <c r="I22" s="227"/>
      <c r="J22" s="228"/>
      <c r="K22" s="230"/>
      <c r="M22" s="170"/>
    </row>
    <row r="23" spans="1:17" ht="27" hidden="1" customHeight="1">
      <c r="A23" s="202">
        <v>16</v>
      </c>
      <c r="B23" s="21"/>
      <c r="C23" s="113"/>
      <c r="D23" s="114"/>
      <c r="E23" s="115" t="str">
        <f t="shared" si="0"/>
        <v/>
      </c>
      <c r="F23" s="226"/>
      <c r="G23" s="115" t="str">
        <f t="shared" si="1"/>
        <v/>
      </c>
      <c r="H23" s="211"/>
      <c r="I23" s="227"/>
      <c r="J23" s="228"/>
      <c r="K23" s="230"/>
      <c r="M23" s="170"/>
    </row>
    <row r="24" spans="1:17" ht="27" hidden="1" customHeight="1">
      <c r="A24" s="202">
        <v>17</v>
      </c>
      <c r="B24" s="21"/>
      <c r="C24" s="113"/>
      <c r="D24" s="114"/>
      <c r="E24" s="115" t="str">
        <f t="shared" si="0"/>
        <v/>
      </c>
      <c r="F24" s="226"/>
      <c r="G24" s="115" t="str">
        <f t="shared" si="1"/>
        <v/>
      </c>
      <c r="H24" s="211"/>
      <c r="I24" s="227"/>
      <c r="J24" s="228"/>
      <c r="K24" s="230"/>
      <c r="M24" s="170"/>
      <c r="Q24" s="171"/>
    </row>
    <row r="25" spans="1:17" ht="27" hidden="1" customHeight="1">
      <c r="A25" s="202">
        <v>18</v>
      </c>
      <c r="B25" s="21"/>
      <c r="C25" s="113"/>
      <c r="D25" s="114"/>
      <c r="E25" s="115" t="str">
        <f t="shared" si="0"/>
        <v/>
      </c>
      <c r="F25" s="226"/>
      <c r="G25" s="115" t="str">
        <f t="shared" si="1"/>
        <v/>
      </c>
      <c r="H25" s="211"/>
      <c r="I25" s="227"/>
      <c r="J25" s="228"/>
      <c r="K25" s="230"/>
      <c r="M25" s="170"/>
    </row>
    <row r="26" spans="1:17" ht="27" hidden="1" customHeight="1">
      <c r="A26" s="202">
        <v>19</v>
      </c>
      <c r="B26" s="21"/>
      <c r="C26" s="113"/>
      <c r="D26" s="114"/>
      <c r="E26" s="115" t="str">
        <f t="shared" si="0"/>
        <v/>
      </c>
      <c r="F26" s="226"/>
      <c r="G26" s="115" t="str">
        <f t="shared" si="1"/>
        <v/>
      </c>
      <c r="H26" s="211"/>
      <c r="I26" s="227"/>
      <c r="J26" s="228"/>
      <c r="K26" s="230"/>
      <c r="M26" s="170"/>
    </row>
    <row r="27" spans="1:17" ht="27" hidden="1" customHeight="1">
      <c r="A27" s="202">
        <v>20</v>
      </c>
      <c r="B27" s="21"/>
      <c r="C27" s="113"/>
      <c r="D27" s="114"/>
      <c r="E27" s="115" t="str">
        <f t="shared" si="0"/>
        <v/>
      </c>
      <c r="F27" s="226"/>
      <c r="G27" s="115" t="str">
        <f t="shared" si="1"/>
        <v/>
      </c>
      <c r="H27" s="211"/>
      <c r="I27" s="227"/>
      <c r="J27" s="228"/>
      <c r="K27" s="230"/>
      <c r="M27" s="170"/>
    </row>
    <row r="28" spans="1:17" ht="27" hidden="1" customHeight="1">
      <c r="A28" s="202">
        <v>21</v>
      </c>
      <c r="B28" s="21"/>
      <c r="C28" s="113"/>
      <c r="D28" s="114"/>
      <c r="E28" s="115" t="str">
        <f t="shared" si="0"/>
        <v/>
      </c>
      <c r="F28" s="226"/>
      <c r="G28" s="115" t="str">
        <f t="shared" si="1"/>
        <v/>
      </c>
      <c r="H28" s="211"/>
      <c r="I28" s="227"/>
      <c r="J28" s="228"/>
      <c r="K28" s="230"/>
      <c r="M28" s="170"/>
    </row>
    <row r="29" spans="1:17" ht="27" hidden="1" customHeight="1">
      <c r="A29" s="202">
        <v>22</v>
      </c>
      <c r="B29" s="21"/>
      <c r="C29" s="113"/>
      <c r="D29" s="114"/>
      <c r="E29" s="115" t="str">
        <f t="shared" si="0"/>
        <v/>
      </c>
      <c r="F29" s="226"/>
      <c r="G29" s="115" t="str">
        <f t="shared" si="1"/>
        <v/>
      </c>
      <c r="H29" s="211"/>
      <c r="I29" s="227"/>
      <c r="J29" s="228"/>
      <c r="K29" s="230"/>
      <c r="M29" s="170"/>
    </row>
    <row r="30" spans="1:17" ht="27" hidden="1" customHeight="1">
      <c r="A30" s="202">
        <v>23</v>
      </c>
      <c r="B30" s="21"/>
      <c r="C30" s="113"/>
      <c r="D30" s="114"/>
      <c r="E30" s="115" t="str">
        <f t="shared" si="0"/>
        <v/>
      </c>
      <c r="F30" s="226"/>
      <c r="G30" s="115" t="str">
        <f t="shared" si="1"/>
        <v/>
      </c>
      <c r="H30" s="211"/>
      <c r="I30" s="227"/>
      <c r="J30" s="228"/>
      <c r="K30" s="230"/>
      <c r="M30" s="170"/>
    </row>
    <row r="31" spans="1:17" ht="27" hidden="1" customHeight="1">
      <c r="A31" s="202">
        <v>24</v>
      </c>
      <c r="B31" s="21"/>
      <c r="C31" s="113"/>
      <c r="D31" s="114"/>
      <c r="E31" s="115" t="str">
        <f t="shared" si="0"/>
        <v/>
      </c>
      <c r="F31" s="226"/>
      <c r="G31" s="115" t="str">
        <f t="shared" si="1"/>
        <v/>
      </c>
      <c r="H31" s="211"/>
      <c r="I31" s="227"/>
      <c r="J31" s="228"/>
      <c r="K31" s="230"/>
      <c r="M31" s="170"/>
    </row>
    <row r="32" spans="1:17" ht="27" hidden="1" customHeight="1">
      <c r="A32" s="202">
        <v>25</v>
      </c>
      <c r="B32" s="21"/>
      <c r="C32" s="113"/>
      <c r="D32" s="114"/>
      <c r="E32" s="115" t="str">
        <f t="shared" si="0"/>
        <v/>
      </c>
      <c r="F32" s="226"/>
      <c r="G32" s="115" t="str">
        <f t="shared" si="1"/>
        <v/>
      </c>
      <c r="H32" s="211"/>
      <c r="I32" s="227"/>
      <c r="J32" s="228"/>
      <c r="K32" s="230"/>
      <c r="M32" s="170"/>
    </row>
    <row r="33" spans="1:17" ht="27" hidden="1" customHeight="1">
      <c r="A33" s="202">
        <v>26</v>
      </c>
      <c r="B33" s="21"/>
      <c r="C33" s="113"/>
      <c r="D33" s="114"/>
      <c r="E33" s="115" t="str">
        <f t="shared" si="0"/>
        <v/>
      </c>
      <c r="F33" s="226"/>
      <c r="G33" s="115" t="str">
        <f t="shared" si="1"/>
        <v/>
      </c>
      <c r="H33" s="211"/>
      <c r="I33" s="227"/>
      <c r="J33" s="228"/>
      <c r="K33" s="230"/>
      <c r="M33" s="170"/>
    </row>
    <row r="34" spans="1:17" ht="27" hidden="1" customHeight="1">
      <c r="A34" s="202">
        <v>27</v>
      </c>
      <c r="B34" s="21"/>
      <c r="C34" s="113"/>
      <c r="D34" s="114"/>
      <c r="E34" s="115" t="str">
        <f t="shared" si="0"/>
        <v/>
      </c>
      <c r="F34" s="226"/>
      <c r="G34" s="115" t="str">
        <f t="shared" si="1"/>
        <v/>
      </c>
      <c r="H34" s="211"/>
      <c r="I34" s="227"/>
      <c r="J34" s="228"/>
      <c r="K34" s="230"/>
      <c r="M34" s="170"/>
    </row>
    <row r="35" spans="1:17" ht="27" hidden="1" customHeight="1">
      <c r="A35" s="202">
        <v>28</v>
      </c>
      <c r="B35" s="21"/>
      <c r="C35" s="113"/>
      <c r="D35" s="114"/>
      <c r="E35" s="115" t="str">
        <f t="shared" si="0"/>
        <v/>
      </c>
      <c r="F35" s="226"/>
      <c r="G35" s="115" t="str">
        <f t="shared" si="1"/>
        <v/>
      </c>
      <c r="H35" s="211"/>
      <c r="I35" s="227"/>
      <c r="J35" s="228"/>
      <c r="K35" s="230"/>
      <c r="M35" s="170"/>
      <c r="Q35" s="171"/>
    </row>
    <row r="36" spans="1:17" ht="27" hidden="1" customHeight="1">
      <c r="A36" s="202">
        <v>29</v>
      </c>
      <c r="B36" s="21"/>
      <c r="C36" s="113"/>
      <c r="D36" s="114"/>
      <c r="E36" s="115" t="str">
        <f t="shared" si="0"/>
        <v/>
      </c>
      <c r="F36" s="226"/>
      <c r="G36" s="115" t="str">
        <f t="shared" si="1"/>
        <v/>
      </c>
      <c r="H36" s="211"/>
      <c r="I36" s="227"/>
      <c r="J36" s="228"/>
      <c r="K36" s="230"/>
      <c r="M36" s="170"/>
    </row>
    <row r="37" spans="1:17" ht="27" hidden="1" customHeight="1">
      <c r="A37" s="202">
        <v>30</v>
      </c>
      <c r="B37" s="21"/>
      <c r="C37" s="113"/>
      <c r="D37" s="114"/>
      <c r="E37" s="115" t="str">
        <f t="shared" si="0"/>
        <v/>
      </c>
      <c r="F37" s="226"/>
      <c r="G37" s="115" t="str">
        <f t="shared" si="1"/>
        <v/>
      </c>
      <c r="H37" s="211"/>
      <c r="I37" s="227"/>
      <c r="J37" s="228"/>
      <c r="K37" s="230"/>
      <c r="M37" s="170"/>
    </row>
    <row r="38" spans="1:17" ht="27" hidden="1" customHeight="1">
      <c r="A38" s="202">
        <v>31</v>
      </c>
      <c r="B38" s="21"/>
      <c r="C38" s="113"/>
      <c r="D38" s="114"/>
      <c r="E38" s="115" t="str">
        <f t="shared" si="0"/>
        <v/>
      </c>
      <c r="F38" s="226"/>
      <c r="G38" s="115" t="str">
        <f t="shared" si="1"/>
        <v/>
      </c>
      <c r="H38" s="211"/>
      <c r="I38" s="227"/>
      <c r="J38" s="228"/>
      <c r="K38" s="230"/>
      <c r="M38" s="170"/>
    </row>
    <row r="39" spans="1:17" ht="27" hidden="1" customHeight="1">
      <c r="A39" s="202">
        <v>32</v>
      </c>
      <c r="B39" s="21"/>
      <c r="C39" s="113"/>
      <c r="D39" s="114"/>
      <c r="E39" s="115" t="str">
        <f t="shared" si="0"/>
        <v/>
      </c>
      <c r="F39" s="226"/>
      <c r="G39" s="115" t="str">
        <f t="shared" si="1"/>
        <v/>
      </c>
      <c r="H39" s="211"/>
      <c r="I39" s="227"/>
      <c r="J39" s="228"/>
      <c r="K39" s="230"/>
      <c r="M39" s="170"/>
    </row>
    <row r="40" spans="1:17" ht="27" hidden="1" customHeight="1">
      <c r="A40" s="202">
        <v>33</v>
      </c>
      <c r="B40" s="21"/>
      <c r="C40" s="113"/>
      <c r="D40" s="114"/>
      <c r="E40" s="115" t="str">
        <f t="shared" si="0"/>
        <v/>
      </c>
      <c r="F40" s="226"/>
      <c r="G40" s="115" t="str">
        <f t="shared" si="1"/>
        <v/>
      </c>
      <c r="H40" s="211"/>
      <c r="I40" s="227"/>
      <c r="J40" s="228"/>
      <c r="K40" s="230"/>
      <c r="M40" s="170"/>
    </row>
    <row r="41" spans="1:17" ht="27" hidden="1" customHeight="1">
      <c r="A41" s="202">
        <v>34</v>
      </c>
      <c r="B41" s="21"/>
      <c r="C41" s="113"/>
      <c r="D41" s="114"/>
      <c r="E41" s="115" t="str">
        <f t="shared" si="0"/>
        <v/>
      </c>
      <c r="F41" s="226"/>
      <c r="G41" s="115" t="str">
        <f t="shared" si="1"/>
        <v/>
      </c>
      <c r="H41" s="211"/>
      <c r="I41" s="227"/>
      <c r="J41" s="228"/>
      <c r="K41" s="230"/>
      <c r="M41" s="170"/>
    </row>
    <row r="42" spans="1:17" ht="27" hidden="1" customHeight="1">
      <c r="A42" s="202">
        <v>35</v>
      </c>
      <c r="B42" s="21"/>
      <c r="C42" s="113"/>
      <c r="D42" s="114"/>
      <c r="E42" s="115" t="str">
        <f t="shared" si="0"/>
        <v/>
      </c>
      <c r="F42" s="226"/>
      <c r="G42" s="115" t="str">
        <f t="shared" si="1"/>
        <v/>
      </c>
      <c r="H42" s="211"/>
      <c r="I42" s="227"/>
      <c r="J42" s="228"/>
      <c r="K42" s="230"/>
      <c r="M42" s="170"/>
    </row>
    <row r="43" spans="1:17" ht="27" hidden="1" customHeight="1">
      <c r="A43" s="202">
        <v>36</v>
      </c>
      <c r="B43" s="21"/>
      <c r="C43" s="113"/>
      <c r="D43" s="114"/>
      <c r="E43" s="115" t="str">
        <f t="shared" si="0"/>
        <v/>
      </c>
      <c r="F43" s="226"/>
      <c r="G43" s="115" t="str">
        <f t="shared" si="1"/>
        <v/>
      </c>
      <c r="H43" s="211"/>
      <c r="I43" s="227"/>
      <c r="J43" s="228"/>
      <c r="K43" s="230"/>
      <c r="M43" s="170"/>
    </row>
    <row r="44" spans="1:17" ht="27" hidden="1" customHeight="1">
      <c r="A44" s="202">
        <v>37</v>
      </c>
      <c r="B44" s="21"/>
      <c r="C44" s="113"/>
      <c r="D44" s="114"/>
      <c r="E44" s="115" t="str">
        <f t="shared" si="0"/>
        <v/>
      </c>
      <c r="F44" s="226"/>
      <c r="G44" s="115" t="str">
        <f t="shared" si="1"/>
        <v/>
      </c>
      <c r="H44" s="211"/>
      <c r="I44" s="227"/>
      <c r="J44" s="228"/>
      <c r="K44" s="230"/>
      <c r="M44" s="170"/>
    </row>
    <row r="45" spans="1:17" ht="27" hidden="1" customHeight="1">
      <c r="A45" s="202">
        <v>38</v>
      </c>
      <c r="B45" s="21"/>
      <c r="C45" s="113"/>
      <c r="D45" s="114"/>
      <c r="E45" s="115" t="str">
        <f t="shared" si="0"/>
        <v/>
      </c>
      <c r="F45" s="226"/>
      <c r="G45" s="115" t="str">
        <f t="shared" si="1"/>
        <v/>
      </c>
      <c r="H45" s="211"/>
      <c r="I45" s="227"/>
      <c r="J45" s="228"/>
      <c r="K45" s="230"/>
      <c r="M45" s="170"/>
      <c r="Q45" s="171"/>
    </row>
    <row r="46" spans="1:17" ht="27" hidden="1" customHeight="1">
      <c r="A46" s="202">
        <v>39</v>
      </c>
      <c r="B46" s="21"/>
      <c r="C46" s="113"/>
      <c r="D46" s="114"/>
      <c r="E46" s="115" t="str">
        <f t="shared" si="0"/>
        <v/>
      </c>
      <c r="F46" s="226"/>
      <c r="G46" s="115" t="str">
        <f t="shared" si="1"/>
        <v/>
      </c>
      <c r="H46" s="211"/>
      <c r="I46" s="227"/>
      <c r="J46" s="228"/>
      <c r="K46" s="230"/>
      <c r="M46" s="170"/>
    </row>
    <row r="47" spans="1:17" ht="27" hidden="1" customHeight="1">
      <c r="A47" s="202">
        <v>40</v>
      </c>
      <c r="B47" s="21"/>
      <c r="C47" s="113"/>
      <c r="D47" s="114"/>
      <c r="E47" s="115" t="str">
        <f t="shared" si="0"/>
        <v/>
      </c>
      <c r="F47" s="226"/>
      <c r="G47" s="115" t="str">
        <f t="shared" si="1"/>
        <v/>
      </c>
      <c r="H47" s="211"/>
      <c r="I47" s="227"/>
      <c r="J47" s="228"/>
      <c r="K47" s="230"/>
      <c r="M47" s="170"/>
    </row>
    <row r="48" spans="1:17" ht="27" hidden="1" customHeight="1">
      <c r="A48" s="202">
        <v>41</v>
      </c>
      <c r="B48" s="21"/>
      <c r="C48" s="113"/>
      <c r="D48" s="114"/>
      <c r="E48" s="115" t="str">
        <f t="shared" si="0"/>
        <v/>
      </c>
      <c r="F48" s="226"/>
      <c r="G48" s="115" t="str">
        <f t="shared" si="1"/>
        <v/>
      </c>
      <c r="H48" s="211"/>
      <c r="I48" s="227"/>
      <c r="J48" s="228"/>
      <c r="K48" s="230"/>
      <c r="M48" s="170"/>
    </row>
    <row r="49" spans="1:17" ht="27" hidden="1" customHeight="1">
      <c r="A49" s="202">
        <v>42</v>
      </c>
      <c r="B49" s="21"/>
      <c r="C49" s="113"/>
      <c r="D49" s="114"/>
      <c r="E49" s="115" t="str">
        <f t="shared" si="0"/>
        <v/>
      </c>
      <c r="F49" s="226"/>
      <c r="G49" s="115" t="str">
        <f t="shared" si="1"/>
        <v/>
      </c>
      <c r="H49" s="211"/>
      <c r="I49" s="227"/>
      <c r="J49" s="228"/>
      <c r="K49" s="230"/>
      <c r="M49" s="170"/>
    </row>
    <row r="50" spans="1:17" ht="27" hidden="1" customHeight="1">
      <c r="A50" s="202">
        <v>43</v>
      </c>
      <c r="B50" s="21"/>
      <c r="C50" s="113"/>
      <c r="D50" s="114"/>
      <c r="E50" s="115" t="str">
        <f t="shared" si="0"/>
        <v/>
      </c>
      <c r="F50" s="226"/>
      <c r="G50" s="115" t="str">
        <f t="shared" si="1"/>
        <v/>
      </c>
      <c r="H50" s="211"/>
      <c r="I50" s="227"/>
      <c r="J50" s="228"/>
      <c r="K50" s="230"/>
      <c r="M50" s="170"/>
    </row>
    <row r="51" spans="1:17" ht="27" hidden="1" customHeight="1">
      <c r="A51" s="202">
        <v>44</v>
      </c>
      <c r="B51" s="21"/>
      <c r="C51" s="113"/>
      <c r="D51" s="114"/>
      <c r="E51" s="115" t="str">
        <f t="shared" si="0"/>
        <v/>
      </c>
      <c r="F51" s="226"/>
      <c r="G51" s="115" t="str">
        <f t="shared" si="1"/>
        <v/>
      </c>
      <c r="H51" s="211"/>
      <c r="I51" s="227"/>
      <c r="J51" s="228"/>
      <c r="K51" s="230"/>
      <c r="M51" s="170"/>
    </row>
    <row r="52" spans="1:17" ht="27" hidden="1" customHeight="1">
      <c r="A52" s="202">
        <v>45</v>
      </c>
      <c r="B52" s="21"/>
      <c r="C52" s="113"/>
      <c r="D52" s="114"/>
      <c r="E52" s="115" t="str">
        <f t="shared" si="0"/>
        <v/>
      </c>
      <c r="F52" s="226"/>
      <c r="G52" s="115" t="str">
        <f t="shared" si="1"/>
        <v/>
      </c>
      <c r="H52" s="211"/>
      <c r="I52" s="227"/>
      <c r="J52" s="228"/>
      <c r="K52" s="230"/>
      <c r="M52" s="170"/>
    </row>
    <row r="53" spans="1:17" ht="27" hidden="1" customHeight="1">
      <c r="A53" s="202">
        <v>46</v>
      </c>
      <c r="B53" s="21"/>
      <c r="C53" s="113"/>
      <c r="D53" s="114"/>
      <c r="E53" s="115" t="str">
        <f t="shared" si="0"/>
        <v/>
      </c>
      <c r="F53" s="226"/>
      <c r="G53" s="115" t="str">
        <f t="shared" si="1"/>
        <v/>
      </c>
      <c r="H53" s="211"/>
      <c r="I53" s="227"/>
      <c r="J53" s="228"/>
      <c r="K53" s="230"/>
      <c r="M53" s="170"/>
    </row>
    <row r="54" spans="1:17" ht="27" hidden="1" customHeight="1">
      <c r="A54" s="202">
        <v>47</v>
      </c>
      <c r="B54" s="21"/>
      <c r="C54" s="113"/>
      <c r="D54" s="114"/>
      <c r="E54" s="115" t="str">
        <f t="shared" si="0"/>
        <v/>
      </c>
      <c r="F54" s="226"/>
      <c r="G54" s="115" t="str">
        <f t="shared" si="1"/>
        <v/>
      </c>
      <c r="H54" s="211"/>
      <c r="I54" s="227"/>
      <c r="J54" s="228"/>
      <c r="K54" s="230"/>
      <c r="M54" s="170"/>
    </row>
    <row r="55" spans="1:17" ht="27" hidden="1" customHeight="1">
      <c r="A55" s="202">
        <v>48</v>
      </c>
      <c r="B55" s="21"/>
      <c r="C55" s="113"/>
      <c r="D55" s="114"/>
      <c r="E55" s="115" t="str">
        <f t="shared" si="0"/>
        <v/>
      </c>
      <c r="F55" s="226"/>
      <c r="G55" s="115" t="str">
        <f t="shared" si="1"/>
        <v/>
      </c>
      <c r="H55" s="211"/>
      <c r="I55" s="227"/>
      <c r="J55" s="228"/>
      <c r="K55" s="230"/>
      <c r="M55" s="170"/>
      <c r="Q55" s="171"/>
    </row>
    <row r="56" spans="1:17" ht="27" hidden="1" customHeight="1">
      <c r="A56" s="202">
        <v>49</v>
      </c>
      <c r="B56" s="21"/>
      <c r="C56" s="113"/>
      <c r="D56" s="114"/>
      <c r="E56" s="115" t="str">
        <f t="shared" si="0"/>
        <v/>
      </c>
      <c r="F56" s="226"/>
      <c r="G56" s="115" t="str">
        <f t="shared" si="1"/>
        <v/>
      </c>
      <c r="H56" s="211"/>
      <c r="I56" s="227"/>
      <c r="J56" s="228"/>
      <c r="K56" s="230"/>
      <c r="M56" s="170"/>
    </row>
    <row r="57" spans="1:17" ht="27" hidden="1" customHeight="1">
      <c r="A57" s="202">
        <v>50</v>
      </c>
      <c r="B57" s="21"/>
      <c r="C57" s="113"/>
      <c r="D57" s="114"/>
      <c r="E57" s="115" t="str">
        <f t="shared" si="0"/>
        <v/>
      </c>
      <c r="F57" s="226"/>
      <c r="G57" s="115" t="str">
        <f t="shared" si="1"/>
        <v/>
      </c>
      <c r="H57" s="211"/>
      <c r="I57" s="227"/>
      <c r="J57" s="228"/>
      <c r="K57" s="230"/>
      <c r="M57" s="170"/>
    </row>
    <row r="58" spans="1:17" ht="27" hidden="1" customHeight="1">
      <c r="A58" s="202">
        <v>51</v>
      </c>
      <c r="B58" s="21"/>
      <c r="C58" s="113"/>
      <c r="D58" s="114"/>
      <c r="E58" s="115" t="str">
        <f t="shared" si="0"/>
        <v/>
      </c>
      <c r="F58" s="226"/>
      <c r="G58" s="115" t="str">
        <f t="shared" si="1"/>
        <v/>
      </c>
      <c r="H58" s="211"/>
      <c r="I58" s="227"/>
      <c r="J58" s="228"/>
      <c r="K58" s="230"/>
      <c r="M58" s="170"/>
    </row>
    <row r="59" spans="1:17" ht="27" hidden="1" customHeight="1">
      <c r="A59" s="202">
        <v>52</v>
      </c>
      <c r="B59" s="21"/>
      <c r="C59" s="113"/>
      <c r="D59" s="114"/>
      <c r="E59" s="115" t="str">
        <f t="shared" si="0"/>
        <v/>
      </c>
      <c r="F59" s="226"/>
      <c r="G59" s="115" t="str">
        <f t="shared" si="1"/>
        <v/>
      </c>
      <c r="H59" s="211"/>
      <c r="I59" s="227"/>
      <c r="J59" s="228"/>
      <c r="K59" s="230"/>
      <c r="M59" s="170"/>
    </row>
    <row r="60" spans="1:17" ht="27" hidden="1" customHeight="1">
      <c r="A60" s="202">
        <v>53</v>
      </c>
      <c r="B60" s="21"/>
      <c r="C60" s="113"/>
      <c r="D60" s="114"/>
      <c r="E60" s="115" t="str">
        <f t="shared" si="0"/>
        <v/>
      </c>
      <c r="F60" s="226"/>
      <c r="G60" s="115" t="str">
        <f t="shared" si="1"/>
        <v/>
      </c>
      <c r="H60" s="211"/>
      <c r="I60" s="227"/>
      <c r="J60" s="228"/>
      <c r="K60" s="230"/>
      <c r="M60" s="170"/>
    </row>
    <row r="61" spans="1:17" ht="27" hidden="1" customHeight="1">
      <c r="A61" s="202">
        <v>54</v>
      </c>
      <c r="B61" s="21"/>
      <c r="C61" s="113"/>
      <c r="D61" s="114"/>
      <c r="E61" s="115" t="str">
        <f t="shared" si="0"/>
        <v/>
      </c>
      <c r="F61" s="226"/>
      <c r="G61" s="115" t="str">
        <f t="shared" si="1"/>
        <v/>
      </c>
      <c r="H61" s="211"/>
      <c r="I61" s="227"/>
      <c r="J61" s="228"/>
      <c r="K61" s="230"/>
      <c r="M61" s="170"/>
    </row>
    <row r="62" spans="1:17" ht="27" hidden="1" customHeight="1">
      <c r="A62" s="202">
        <v>55</v>
      </c>
      <c r="B62" s="21"/>
      <c r="C62" s="113"/>
      <c r="D62" s="114"/>
      <c r="E62" s="115" t="str">
        <f t="shared" si="0"/>
        <v/>
      </c>
      <c r="F62" s="226"/>
      <c r="G62" s="115" t="str">
        <f t="shared" si="1"/>
        <v/>
      </c>
      <c r="H62" s="211"/>
      <c r="I62" s="227"/>
      <c r="J62" s="228"/>
      <c r="K62" s="230"/>
      <c r="M62" s="170"/>
    </row>
    <row r="63" spans="1:17" ht="27" hidden="1" customHeight="1">
      <c r="A63" s="202">
        <v>56</v>
      </c>
      <c r="B63" s="21"/>
      <c r="C63" s="113"/>
      <c r="D63" s="114"/>
      <c r="E63" s="115" t="str">
        <f t="shared" si="0"/>
        <v/>
      </c>
      <c r="F63" s="226"/>
      <c r="G63" s="115" t="str">
        <f t="shared" si="1"/>
        <v/>
      </c>
      <c r="H63" s="211"/>
      <c r="I63" s="227"/>
      <c r="J63" s="228"/>
      <c r="K63" s="230"/>
      <c r="M63" s="170"/>
    </row>
    <row r="64" spans="1:17" ht="27" hidden="1" customHeight="1">
      <c r="A64" s="202">
        <v>57</v>
      </c>
      <c r="B64" s="21"/>
      <c r="C64" s="113"/>
      <c r="D64" s="114"/>
      <c r="E64" s="115" t="str">
        <f t="shared" si="0"/>
        <v/>
      </c>
      <c r="F64" s="226"/>
      <c r="G64" s="115" t="str">
        <f t="shared" si="1"/>
        <v/>
      </c>
      <c r="H64" s="211"/>
      <c r="I64" s="227"/>
      <c r="J64" s="228"/>
      <c r="K64" s="230"/>
      <c r="M64" s="170"/>
    </row>
    <row r="65" spans="1:17" ht="27" hidden="1" customHeight="1">
      <c r="A65" s="202">
        <v>58</v>
      </c>
      <c r="B65" s="21"/>
      <c r="C65" s="113"/>
      <c r="D65" s="114"/>
      <c r="E65" s="115" t="str">
        <f t="shared" si="0"/>
        <v/>
      </c>
      <c r="F65" s="226"/>
      <c r="G65" s="115" t="str">
        <f t="shared" si="1"/>
        <v/>
      </c>
      <c r="H65" s="211"/>
      <c r="I65" s="227"/>
      <c r="J65" s="228"/>
      <c r="K65" s="230"/>
      <c r="M65" s="170"/>
      <c r="Q65" s="171"/>
    </row>
    <row r="66" spans="1:17" ht="27" hidden="1" customHeight="1">
      <c r="A66" s="202">
        <v>59</v>
      </c>
      <c r="B66" s="21"/>
      <c r="C66" s="113"/>
      <c r="D66" s="114"/>
      <c r="E66" s="115" t="str">
        <f t="shared" si="0"/>
        <v/>
      </c>
      <c r="F66" s="226"/>
      <c r="G66" s="115" t="str">
        <f t="shared" si="1"/>
        <v/>
      </c>
      <c r="H66" s="211"/>
      <c r="I66" s="227"/>
      <c r="J66" s="228"/>
      <c r="K66" s="230"/>
      <c r="M66" s="170"/>
    </row>
    <row r="67" spans="1:17" ht="27" hidden="1" customHeight="1">
      <c r="A67" s="202">
        <v>60</v>
      </c>
      <c r="B67" s="21"/>
      <c r="C67" s="113"/>
      <c r="D67" s="114"/>
      <c r="E67" s="115" t="str">
        <f t="shared" si="0"/>
        <v/>
      </c>
      <c r="F67" s="226"/>
      <c r="G67" s="115" t="str">
        <f t="shared" si="1"/>
        <v/>
      </c>
      <c r="H67" s="211"/>
      <c r="I67" s="227"/>
      <c r="J67" s="228"/>
      <c r="K67" s="230"/>
      <c r="M67" s="170"/>
    </row>
    <row r="68" spans="1:17" ht="27" hidden="1" customHeight="1">
      <c r="A68" s="202">
        <v>61</v>
      </c>
      <c r="B68" s="21"/>
      <c r="C68" s="113"/>
      <c r="D68" s="114"/>
      <c r="E68" s="115" t="str">
        <f t="shared" si="0"/>
        <v/>
      </c>
      <c r="F68" s="226"/>
      <c r="G68" s="115" t="str">
        <f t="shared" si="1"/>
        <v/>
      </c>
      <c r="H68" s="211"/>
      <c r="I68" s="227"/>
      <c r="J68" s="228"/>
      <c r="K68" s="230"/>
      <c r="M68" s="170"/>
    </row>
    <row r="69" spans="1:17" ht="27" hidden="1" customHeight="1">
      <c r="A69" s="202">
        <v>62</v>
      </c>
      <c r="B69" s="21"/>
      <c r="C69" s="113"/>
      <c r="D69" s="114"/>
      <c r="E69" s="115" t="str">
        <f t="shared" si="0"/>
        <v/>
      </c>
      <c r="F69" s="226"/>
      <c r="G69" s="115" t="str">
        <f t="shared" si="1"/>
        <v/>
      </c>
      <c r="H69" s="211"/>
      <c r="I69" s="227"/>
      <c r="J69" s="228"/>
      <c r="K69" s="230"/>
      <c r="M69" s="170"/>
    </row>
    <row r="70" spans="1:17" ht="27" hidden="1" customHeight="1">
      <c r="A70" s="202">
        <v>63</v>
      </c>
      <c r="B70" s="21"/>
      <c r="C70" s="113"/>
      <c r="D70" s="114"/>
      <c r="E70" s="115" t="str">
        <f t="shared" si="0"/>
        <v/>
      </c>
      <c r="F70" s="226"/>
      <c r="G70" s="115" t="str">
        <f t="shared" si="1"/>
        <v/>
      </c>
      <c r="H70" s="211"/>
      <c r="I70" s="227"/>
      <c r="J70" s="228"/>
      <c r="K70" s="230"/>
      <c r="M70" s="170"/>
    </row>
    <row r="71" spans="1:17" ht="27" hidden="1" customHeight="1">
      <c r="A71" s="202">
        <v>64</v>
      </c>
      <c r="B71" s="21"/>
      <c r="C71" s="113"/>
      <c r="D71" s="114"/>
      <c r="E71" s="115" t="str">
        <f t="shared" si="0"/>
        <v/>
      </c>
      <c r="F71" s="226"/>
      <c r="G71" s="115" t="str">
        <f t="shared" si="1"/>
        <v/>
      </c>
      <c r="H71" s="211"/>
      <c r="I71" s="227"/>
      <c r="J71" s="228"/>
      <c r="K71" s="230"/>
      <c r="M71" s="170"/>
    </row>
    <row r="72" spans="1:17" ht="27" hidden="1" customHeight="1">
      <c r="A72" s="202">
        <v>65</v>
      </c>
      <c r="B72" s="21"/>
      <c r="C72" s="113"/>
      <c r="D72" s="114"/>
      <c r="E72" s="115" t="str">
        <f t="shared" si="0"/>
        <v/>
      </c>
      <c r="F72" s="226"/>
      <c r="G72" s="115" t="str">
        <f t="shared" si="1"/>
        <v/>
      </c>
      <c r="H72" s="211"/>
      <c r="I72" s="227"/>
      <c r="J72" s="228"/>
      <c r="K72" s="230"/>
      <c r="M72" s="170"/>
    </row>
    <row r="73" spans="1:17" ht="27" hidden="1" customHeight="1">
      <c r="A73" s="202">
        <v>66</v>
      </c>
      <c r="B73" s="21"/>
      <c r="C73" s="113"/>
      <c r="D73" s="114"/>
      <c r="E73" s="115" t="str">
        <f t="shared" ref="E73:E107" si="2">IF(OR(ISBLANK(C73),ISBLANK(D73)),"",C73*D73)</f>
        <v/>
      </c>
      <c r="F73" s="226"/>
      <c r="G73" s="115" t="str">
        <f t="shared" ref="G73:G107" si="3">IF(J73="×",0,IF(OR(ISBLANK(E73),ISBLANK(F73)),"",E73-F73))</f>
        <v/>
      </c>
      <c r="H73" s="211"/>
      <c r="I73" s="227"/>
      <c r="J73" s="228"/>
      <c r="K73" s="230"/>
      <c r="M73" s="170"/>
    </row>
    <row r="74" spans="1:17" ht="27" hidden="1" customHeight="1">
      <c r="A74" s="202">
        <v>67</v>
      </c>
      <c r="B74" s="21"/>
      <c r="C74" s="113"/>
      <c r="D74" s="114"/>
      <c r="E74" s="115" t="str">
        <f t="shared" si="2"/>
        <v/>
      </c>
      <c r="F74" s="226"/>
      <c r="G74" s="115" t="str">
        <f t="shared" si="3"/>
        <v/>
      </c>
      <c r="H74" s="211"/>
      <c r="I74" s="227"/>
      <c r="J74" s="228"/>
      <c r="K74" s="230"/>
      <c r="M74" s="170"/>
    </row>
    <row r="75" spans="1:17" ht="27" hidden="1" customHeight="1">
      <c r="A75" s="202">
        <v>68</v>
      </c>
      <c r="B75" s="21"/>
      <c r="C75" s="113"/>
      <c r="D75" s="114"/>
      <c r="E75" s="115" t="str">
        <f t="shared" si="2"/>
        <v/>
      </c>
      <c r="F75" s="226"/>
      <c r="G75" s="115" t="str">
        <f t="shared" si="3"/>
        <v/>
      </c>
      <c r="H75" s="211"/>
      <c r="I75" s="227"/>
      <c r="J75" s="228"/>
      <c r="K75" s="230"/>
      <c r="M75" s="170"/>
    </row>
    <row r="76" spans="1:17" ht="27" hidden="1" customHeight="1">
      <c r="A76" s="202">
        <v>69</v>
      </c>
      <c r="B76" s="21"/>
      <c r="C76" s="113"/>
      <c r="D76" s="114"/>
      <c r="E76" s="115" t="str">
        <f t="shared" si="2"/>
        <v/>
      </c>
      <c r="F76" s="226"/>
      <c r="G76" s="115" t="str">
        <f t="shared" si="3"/>
        <v/>
      </c>
      <c r="H76" s="211"/>
      <c r="I76" s="227"/>
      <c r="J76" s="228"/>
      <c r="K76" s="230"/>
      <c r="M76" s="170"/>
      <c r="Q76" s="171"/>
    </row>
    <row r="77" spans="1:17" ht="27" hidden="1" customHeight="1">
      <c r="A77" s="202">
        <v>70</v>
      </c>
      <c r="B77" s="21"/>
      <c r="C77" s="113"/>
      <c r="D77" s="114"/>
      <c r="E77" s="115" t="str">
        <f t="shared" si="2"/>
        <v/>
      </c>
      <c r="F77" s="226"/>
      <c r="G77" s="115" t="str">
        <f t="shared" si="3"/>
        <v/>
      </c>
      <c r="H77" s="211"/>
      <c r="I77" s="227"/>
      <c r="J77" s="228"/>
      <c r="K77" s="230"/>
      <c r="M77" s="170"/>
    </row>
    <row r="78" spans="1:17" ht="27" hidden="1" customHeight="1">
      <c r="A78" s="202">
        <v>71</v>
      </c>
      <c r="B78" s="21"/>
      <c r="C78" s="113"/>
      <c r="D78" s="114"/>
      <c r="E78" s="115" t="str">
        <f t="shared" si="2"/>
        <v/>
      </c>
      <c r="F78" s="226"/>
      <c r="G78" s="115" t="str">
        <f t="shared" si="3"/>
        <v/>
      </c>
      <c r="H78" s="211"/>
      <c r="I78" s="227"/>
      <c r="J78" s="228"/>
      <c r="K78" s="230"/>
      <c r="M78" s="170"/>
    </row>
    <row r="79" spans="1:17" ht="27" hidden="1" customHeight="1">
      <c r="A79" s="202">
        <v>72</v>
      </c>
      <c r="B79" s="21"/>
      <c r="C79" s="113"/>
      <c r="D79" s="114"/>
      <c r="E79" s="115" t="str">
        <f t="shared" si="2"/>
        <v/>
      </c>
      <c r="F79" s="226"/>
      <c r="G79" s="115" t="str">
        <f t="shared" si="3"/>
        <v/>
      </c>
      <c r="H79" s="211"/>
      <c r="I79" s="227"/>
      <c r="J79" s="228"/>
      <c r="K79" s="230"/>
      <c r="M79" s="170"/>
    </row>
    <row r="80" spans="1:17" ht="27" hidden="1" customHeight="1">
      <c r="A80" s="202">
        <v>73</v>
      </c>
      <c r="B80" s="21"/>
      <c r="C80" s="113"/>
      <c r="D80" s="114"/>
      <c r="E80" s="115" t="str">
        <f t="shared" si="2"/>
        <v/>
      </c>
      <c r="F80" s="226"/>
      <c r="G80" s="115" t="str">
        <f t="shared" si="3"/>
        <v/>
      </c>
      <c r="H80" s="211"/>
      <c r="I80" s="227"/>
      <c r="J80" s="228"/>
      <c r="K80" s="230"/>
      <c r="M80" s="170"/>
    </row>
    <row r="81" spans="1:17" ht="27" hidden="1" customHeight="1">
      <c r="A81" s="202">
        <v>74</v>
      </c>
      <c r="B81" s="21"/>
      <c r="C81" s="113"/>
      <c r="D81" s="114"/>
      <c r="E81" s="115" t="str">
        <f t="shared" si="2"/>
        <v/>
      </c>
      <c r="F81" s="226"/>
      <c r="G81" s="115" t="str">
        <f t="shared" si="3"/>
        <v/>
      </c>
      <c r="H81" s="211"/>
      <c r="I81" s="227"/>
      <c r="J81" s="228"/>
      <c r="K81" s="230"/>
      <c r="M81" s="170"/>
    </row>
    <row r="82" spans="1:17" ht="27" hidden="1" customHeight="1">
      <c r="A82" s="202">
        <v>75</v>
      </c>
      <c r="B82" s="21"/>
      <c r="C82" s="113"/>
      <c r="D82" s="114"/>
      <c r="E82" s="115" t="str">
        <f t="shared" si="2"/>
        <v/>
      </c>
      <c r="F82" s="226"/>
      <c r="G82" s="115" t="str">
        <f t="shared" si="3"/>
        <v/>
      </c>
      <c r="H82" s="211"/>
      <c r="I82" s="227"/>
      <c r="J82" s="228"/>
      <c r="K82" s="230"/>
      <c r="M82" s="170"/>
    </row>
    <row r="83" spans="1:17" ht="27" hidden="1" customHeight="1">
      <c r="A83" s="202">
        <v>76</v>
      </c>
      <c r="B83" s="21"/>
      <c r="C83" s="113"/>
      <c r="D83" s="114"/>
      <c r="E83" s="115" t="str">
        <f t="shared" si="2"/>
        <v/>
      </c>
      <c r="F83" s="226"/>
      <c r="G83" s="115" t="str">
        <f t="shared" si="3"/>
        <v/>
      </c>
      <c r="H83" s="211"/>
      <c r="I83" s="227"/>
      <c r="J83" s="228"/>
      <c r="K83" s="230"/>
      <c r="M83" s="170"/>
    </row>
    <row r="84" spans="1:17" ht="27" hidden="1" customHeight="1">
      <c r="A84" s="202">
        <v>77</v>
      </c>
      <c r="B84" s="21"/>
      <c r="C84" s="113"/>
      <c r="D84" s="114"/>
      <c r="E84" s="115" t="str">
        <f t="shared" si="2"/>
        <v/>
      </c>
      <c r="F84" s="226"/>
      <c r="G84" s="115" t="str">
        <f t="shared" si="3"/>
        <v/>
      </c>
      <c r="H84" s="211"/>
      <c r="I84" s="227"/>
      <c r="J84" s="228"/>
      <c r="K84" s="230"/>
      <c r="M84" s="170"/>
    </row>
    <row r="85" spans="1:17" ht="27" hidden="1" customHeight="1">
      <c r="A85" s="202">
        <v>78</v>
      </c>
      <c r="B85" s="21"/>
      <c r="C85" s="113"/>
      <c r="D85" s="114"/>
      <c r="E85" s="115" t="str">
        <f t="shared" si="2"/>
        <v/>
      </c>
      <c r="F85" s="226"/>
      <c r="G85" s="115" t="str">
        <f t="shared" si="3"/>
        <v/>
      </c>
      <c r="H85" s="211"/>
      <c r="I85" s="227"/>
      <c r="J85" s="228"/>
      <c r="K85" s="230"/>
      <c r="M85" s="170"/>
    </row>
    <row r="86" spans="1:17" ht="27" hidden="1" customHeight="1">
      <c r="A86" s="202">
        <v>79</v>
      </c>
      <c r="B86" s="21"/>
      <c r="C86" s="113"/>
      <c r="D86" s="114"/>
      <c r="E86" s="115" t="str">
        <f t="shared" si="2"/>
        <v/>
      </c>
      <c r="F86" s="226"/>
      <c r="G86" s="115" t="str">
        <f t="shared" si="3"/>
        <v/>
      </c>
      <c r="H86" s="211"/>
      <c r="I86" s="227"/>
      <c r="J86" s="228"/>
      <c r="K86" s="230"/>
      <c r="M86" s="170"/>
      <c r="Q86" s="171"/>
    </row>
    <row r="87" spans="1:17" ht="27" hidden="1" customHeight="1">
      <c r="A87" s="202">
        <v>80</v>
      </c>
      <c r="B87" s="21"/>
      <c r="C87" s="113"/>
      <c r="D87" s="114"/>
      <c r="E87" s="115" t="str">
        <f t="shared" si="2"/>
        <v/>
      </c>
      <c r="F87" s="226"/>
      <c r="G87" s="115" t="str">
        <f t="shared" si="3"/>
        <v/>
      </c>
      <c r="H87" s="211"/>
      <c r="I87" s="227"/>
      <c r="J87" s="228"/>
      <c r="K87" s="230"/>
      <c r="M87" s="170"/>
    </row>
    <row r="88" spans="1:17" ht="27" hidden="1" customHeight="1">
      <c r="A88" s="202">
        <v>81</v>
      </c>
      <c r="B88" s="21"/>
      <c r="C88" s="113"/>
      <c r="D88" s="114"/>
      <c r="E88" s="115" t="str">
        <f t="shared" si="2"/>
        <v/>
      </c>
      <c r="F88" s="226"/>
      <c r="G88" s="115" t="str">
        <f t="shared" si="3"/>
        <v/>
      </c>
      <c r="H88" s="211"/>
      <c r="I88" s="227"/>
      <c r="J88" s="228"/>
      <c r="K88" s="230"/>
      <c r="M88" s="170"/>
    </row>
    <row r="89" spans="1:17" ht="27" hidden="1" customHeight="1">
      <c r="A89" s="202">
        <v>82</v>
      </c>
      <c r="B89" s="21"/>
      <c r="C89" s="113"/>
      <c r="D89" s="114"/>
      <c r="E89" s="115" t="str">
        <f t="shared" si="2"/>
        <v/>
      </c>
      <c r="F89" s="226"/>
      <c r="G89" s="115" t="str">
        <f t="shared" si="3"/>
        <v/>
      </c>
      <c r="H89" s="211"/>
      <c r="I89" s="227"/>
      <c r="J89" s="228"/>
      <c r="K89" s="230"/>
      <c r="M89" s="170"/>
    </row>
    <row r="90" spans="1:17" ht="27" hidden="1" customHeight="1">
      <c r="A90" s="202">
        <v>83</v>
      </c>
      <c r="B90" s="21"/>
      <c r="C90" s="113"/>
      <c r="D90" s="114"/>
      <c r="E90" s="115" t="str">
        <f t="shared" si="2"/>
        <v/>
      </c>
      <c r="F90" s="226"/>
      <c r="G90" s="115" t="str">
        <f t="shared" si="3"/>
        <v/>
      </c>
      <c r="H90" s="211"/>
      <c r="I90" s="227"/>
      <c r="J90" s="228"/>
      <c r="K90" s="230"/>
      <c r="M90" s="170"/>
    </row>
    <row r="91" spans="1:17" ht="27" hidden="1" customHeight="1">
      <c r="A91" s="202">
        <v>84</v>
      </c>
      <c r="B91" s="21"/>
      <c r="C91" s="113"/>
      <c r="D91" s="114"/>
      <c r="E91" s="115" t="str">
        <f t="shared" si="2"/>
        <v/>
      </c>
      <c r="F91" s="226"/>
      <c r="G91" s="115" t="str">
        <f t="shared" si="3"/>
        <v/>
      </c>
      <c r="H91" s="211"/>
      <c r="I91" s="227"/>
      <c r="J91" s="228"/>
      <c r="K91" s="230"/>
      <c r="M91" s="170"/>
    </row>
    <row r="92" spans="1:17" ht="27" hidden="1" customHeight="1">
      <c r="A92" s="202">
        <v>85</v>
      </c>
      <c r="B92" s="21"/>
      <c r="C92" s="113"/>
      <c r="D92" s="114"/>
      <c r="E92" s="115" t="str">
        <f t="shared" si="2"/>
        <v/>
      </c>
      <c r="F92" s="226"/>
      <c r="G92" s="115" t="str">
        <f t="shared" si="3"/>
        <v/>
      </c>
      <c r="H92" s="211"/>
      <c r="I92" s="227"/>
      <c r="J92" s="228"/>
      <c r="K92" s="230"/>
      <c r="M92" s="170"/>
    </row>
    <row r="93" spans="1:17" ht="27" hidden="1" customHeight="1">
      <c r="A93" s="202">
        <v>86</v>
      </c>
      <c r="B93" s="21"/>
      <c r="C93" s="113"/>
      <c r="D93" s="114"/>
      <c r="E93" s="115" t="str">
        <f t="shared" si="2"/>
        <v/>
      </c>
      <c r="F93" s="226"/>
      <c r="G93" s="115" t="str">
        <f t="shared" si="3"/>
        <v/>
      </c>
      <c r="H93" s="211"/>
      <c r="I93" s="227"/>
      <c r="J93" s="228"/>
      <c r="K93" s="230"/>
      <c r="M93" s="170"/>
    </row>
    <row r="94" spans="1:17" ht="27" hidden="1" customHeight="1">
      <c r="A94" s="202">
        <v>87</v>
      </c>
      <c r="B94" s="21"/>
      <c r="C94" s="113"/>
      <c r="D94" s="114"/>
      <c r="E94" s="115" t="str">
        <f t="shared" si="2"/>
        <v/>
      </c>
      <c r="F94" s="226"/>
      <c r="G94" s="115" t="str">
        <f t="shared" si="3"/>
        <v/>
      </c>
      <c r="H94" s="211"/>
      <c r="I94" s="227"/>
      <c r="J94" s="228"/>
      <c r="K94" s="230"/>
      <c r="M94" s="170"/>
    </row>
    <row r="95" spans="1:17" ht="27" hidden="1" customHeight="1">
      <c r="A95" s="202">
        <v>88</v>
      </c>
      <c r="B95" s="21"/>
      <c r="C95" s="113"/>
      <c r="D95" s="114"/>
      <c r="E95" s="115" t="str">
        <f t="shared" si="2"/>
        <v/>
      </c>
      <c r="F95" s="226"/>
      <c r="G95" s="115" t="str">
        <f t="shared" si="3"/>
        <v/>
      </c>
      <c r="H95" s="211"/>
      <c r="I95" s="227"/>
      <c r="J95" s="228"/>
      <c r="K95" s="230"/>
      <c r="M95" s="170"/>
    </row>
    <row r="96" spans="1:17" ht="27" hidden="1" customHeight="1">
      <c r="A96" s="202">
        <v>89</v>
      </c>
      <c r="B96" s="21"/>
      <c r="C96" s="113"/>
      <c r="D96" s="114"/>
      <c r="E96" s="115" t="str">
        <f t="shared" si="2"/>
        <v/>
      </c>
      <c r="F96" s="226"/>
      <c r="G96" s="115" t="str">
        <f t="shared" si="3"/>
        <v/>
      </c>
      <c r="H96" s="211"/>
      <c r="I96" s="227"/>
      <c r="J96" s="228"/>
      <c r="K96" s="230"/>
      <c r="M96" s="170"/>
      <c r="Q96" s="171"/>
    </row>
    <row r="97" spans="1:17" ht="27" hidden="1" customHeight="1">
      <c r="A97" s="202">
        <v>90</v>
      </c>
      <c r="B97" s="21"/>
      <c r="C97" s="113"/>
      <c r="D97" s="114"/>
      <c r="E97" s="115" t="str">
        <f t="shared" si="2"/>
        <v/>
      </c>
      <c r="F97" s="226"/>
      <c r="G97" s="115" t="str">
        <f t="shared" si="3"/>
        <v/>
      </c>
      <c r="H97" s="211"/>
      <c r="I97" s="227"/>
      <c r="J97" s="228"/>
      <c r="K97" s="230"/>
      <c r="M97" s="170"/>
    </row>
    <row r="98" spans="1:17" ht="27" hidden="1" customHeight="1">
      <c r="A98" s="202">
        <v>91</v>
      </c>
      <c r="B98" s="21"/>
      <c r="C98" s="113"/>
      <c r="D98" s="114"/>
      <c r="E98" s="115" t="str">
        <f t="shared" si="2"/>
        <v/>
      </c>
      <c r="F98" s="226"/>
      <c r="G98" s="115" t="str">
        <f t="shared" si="3"/>
        <v/>
      </c>
      <c r="H98" s="211"/>
      <c r="I98" s="227"/>
      <c r="J98" s="228"/>
      <c r="K98" s="230"/>
      <c r="M98" s="170"/>
    </row>
    <row r="99" spans="1:17" ht="27" hidden="1" customHeight="1">
      <c r="A99" s="202">
        <v>92</v>
      </c>
      <c r="B99" s="21"/>
      <c r="C99" s="113"/>
      <c r="D99" s="114"/>
      <c r="E99" s="115" t="str">
        <f t="shared" si="2"/>
        <v/>
      </c>
      <c r="F99" s="226"/>
      <c r="G99" s="115" t="str">
        <f t="shared" si="3"/>
        <v/>
      </c>
      <c r="H99" s="211"/>
      <c r="I99" s="227"/>
      <c r="J99" s="228"/>
      <c r="K99" s="230"/>
      <c r="M99" s="170"/>
    </row>
    <row r="100" spans="1:17" ht="27" hidden="1" customHeight="1">
      <c r="A100" s="202">
        <v>93</v>
      </c>
      <c r="B100" s="21"/>
      <c r="C100" s="113"/>
      <c r="D100" s="114"/>
      <c r="E100" s="115" t="str">
        <f t="shared" si="2"/>
        <v/>
      </c>
      <c r="F100" s="226"/>
      <c r="G100" s="115" t="str">
        <f t="shared" si="3"/>
        <v/>
      </c>
      <c r="H100" s="211"/>
      <c r="I100" s="227"/>
      <c r="J100" s="228"/>
      <c r="K100" s="230"/>
      <c r="M100" s="170"/>
    </row>
    <row r="101" spans="1:17" ht="27" hidden="1" customHeight="1">
      <c r="A101" s="202">
        <v>94</v>
      </c>
      <c r="B101" s="21"/>
      <c r="C101" s="113"/>
      <c r="D101" s="114"/>
      <c r="E101" s="115" t="str">
        <f t="shared" si="2"/>
        <v/>
      </c>
      <c r="F101" s="226"/>
      <c r="G101" s="115" t="str">
        <f t="shared" si="3"/>
        <v/>
      </c>
      <c r="H101" s="211"/>
      <c r="I101" s="227"/>
      <c r="J101" s="228"/>
      <c r="K101" s="230"/>
      <c r="M101" s="170"/>
    </row>
    <row r="102" spans="1:17" ht="27" hidden="1" customHeight="1">
      <c r="A102" s="202">
        <v>95</v>
      </c>
      <c r="B102" s="21"/>
      <c r="C102" s="113"/>
      <c r="D102" s="114"/>
      <c r="E102" s="115" t="str">
        <f t="shared" si="2"/>
        <v/>
      </c>
      <c r="F102" s="226"/>
      <c r="G102" s="115" t="str">
        <f t="shared" si="3"/>
        <v/>
      </c>
      <c r="H102" s="211"/>
      <c r="I102" s="227"/>
      <c r="J102" s="228"/>
      <c r="K102" s="230"/>
      <c r="M102" s="170"/>
    </row>
    <row r="103" spans="1:17" ht="27" hidden="1" customHeight="1">
      <c r="A103" s="202">
        <v>96</v>
      </c>
      <c r="B103" s="21"/>
      <c r="C103" s="113"/>
      <c r="D103" s="114"/>
      <c r="E103" s="115" t="str">
        <f t="shared" si="2"/>
        <v/>
      </c>
      <c r="F103" s="226"/>
      <c r="G103" s="115" t="str">
        <f t="shared" si="3"/>
        <v/>
      </c>
      <c r="H103" s="211"/>
      <c r="I103" s="227"/>
      <c r="J103" s="228"/>
      <c r="K103" s="230"/>
      <c r="M103" s="170"/>
    </row>
    <row r="104" spans="1:17" ht="27" hidden="1" customHeight="1">
      <c r="A104" s="202">
        <v>97</v>
      </c>
      <c r="B104" s="21"/>
      <c r="C104" s="113"/>
      <c r="D104" s="114"/>
      <c r="E104" s="115" t="str">
        <f t="shared" si="2"/>
        <v/>
      </c>
      <c r="F104" s="226"/>
      <c r="G104" s="115" t="str">
        <f t="shared" si="3"/>
        <v/>
      </c>
      <c r="H104" s="211"/>
      <c r="I104" s="227"/>
      <c r="J104" s="228"/>
      <c r="K104" s="230"/>
      <c r="M104" s="170"/>
    </row>
    <row r="105" spans="1:17" ht="27" hidden="1" customHeight="1">
      <c r="A105" s="202">
        <v>98</v>
      </c>
      <c r="B105" s="21"/>
      <c r="C105" s="113"/>
      <c r="D105" s="114"/>
      <c r="E105" s="115" t="str">
        <f t="shared" si="2"/>
        <v/>
      </c>
      <c r="F105" s="226"/>
      <c r="G105" s="115" t="str">
        <f t="shared" si="3"/>
        <v/>
      </c>
      <c r="H105" s="211"/>
      <c r="I105" s="227"/>
      <c r="J105" s="228"/>
      <c r="K105" s="230"/>
      <c r="M105" s="170"/>
      <c r="Q105" s="171"/>
    </row>
    <row r="106" spans="1:17" ht="27" hidden="1" customHeight="1">
      <c r="A106" s="202">
        <v>99</v>
      </c>
      <c r="B106" s="21"/>
      <c r="C106" s="113"/>
      <c r="D106" s="114"/>
      <c r="E106" s="115" t="str">
        <f t="shared" si="2"/>
        <v/>
      </c>
      <c r="F106" s="226"/>
      <c r="G106" s="115" t="str">
        <f t="shared" si="3"/>
        <v/>
      </c>
      <c r="H106" s="211"/>
      <c r="I106" s="227"/>
      <c r="J106" s="228"/>
      <c r="K106" s="230"/>
      <c r="M106" s="170"/>
    </row>
    <row r="107" spans="1:17" ht="27" hidden="1" customHeight="1">
      <c r="A107" s="202">
        <v>100</v>
      </c>
      <c r="B107" s="21"/>
      <c r="C107" s="113"/>
      <c r="D107" s="114"/>
      <c r="E107" s="115" t="str">
        <f t="shared" si="2"/>
        <v/>
      </c>
      <c r="F107" s="226"/>
      <c r="G107" s="115" t="str">
        <f t="shared" si="3"/>
        <v/>
      </c>
      <c r="H107" s="211"/>
      <c r="I107" s="227"/>
      <c r="J107" s="228"/>
      <c r="K107" s="230"/>
      <c r="M107" s="170"/>
    </row>
    <row r="108" spans="1:17" ht="27" customHeight="1">
      <c r="A108" s="172"/>
      <c r="B108" s="173" t="s">
        <v>537</v>
      </c>
      <c r="C108" s="174"/>
      <c r="D108" s="175"/>
      <c r="E108" s="175"/>
      <c r="F108" s="175"/>
      <c r="G108" s="175"/>
      <c r="H108" s="176"/>
      <c r="I108" s="223"/>
      <c r="J108" s="223"/>
      <c r="K108" s="224"/>
    </row>
    <row r="109" spans="1:17" ht="27" customHeight="1">
      <c r="A109" s="149"/>
      <c r="B109" s="149"/>
      <c r="C109" s="320"/>
      <c r="D109" s="320"/>
      <c r="E109" s="121"/>
      <c r="F109" s="123" t="s">
        <v>552</v>
      </c>
      <c r="G109" s="78" t="str">
        <f>IF(SUBTOTAL(9,G8:G107)=0,"",SUBTOTAL(9,G8:G107))</f>
        <v/>
      </c>
      <c r="H109" s="182"/>
      <c r="I109" s="78" t="str">
        <f>IF(SUBTOTAL(9,I8:I107)=0,"",SUBTOTAL(9,I8:I107))</f>
        <v/>
      </c>
      <c r="J109" s="122"/>
    </row>
    <row r="111" spans="1:17" ht="18.75" customHeight="1">
      <c r="A111" s="408" t="s">
        <v>587</v>
      </c>
      <c r="B111" s="409"/>
      <c r="C111" s="409"/>
      <c r="D111" s="409"/>
      <c r="E111" s="409"/>
      <c r="F111" s="409"/>
      <c r="G111" s="409"/>
      <c r="H111" s="409"/>
      <c r="I111" s="409"/>
      <c r="J111" s="409"/>
      <c r="K111" s="409"/>
      <c r="L111" s="225"/>
      <c r="M111" s="225"/>
    </row>
    <row r="112" spans="1:17" ht="36" customHeight="1">
      <c r="A112" s="410"/>
      <c r="B112" s="411"/>
      <c r="C112" s="411"/>
      <c r="D112" s="411"/>
      <c r="E112" s="411"/>
      <c r="F112" s="411"/>
      <c r="G112" s="411"/>
      <c r="H112" s="411"/>
      <c r="I112" s="411"/>
      <c r="J112" s="411"/>
      <c r="K112" s="412"/>
    </row>
  </sheetData>
  <sheetProtection algorithmName="SHA-512" hashValue="azUIBP++/TGuzHvzhyQXefMuR8SVa7zPaiKFlJoCvv2TgDiYMtn425htrhBu8uDFSqD9xO4xJz3oYdVRp3mHuw==" saltValue="8X56A7cwvMegC409Ll7Awg==" spinCount="100000" sheet="1" formatCells="0" formatColumns="0" formatRows="0" insertRows="0" insertHyperlinks="0" sort="0" autoFilter="0" pivotTables="0"/>
  <mergeCells count="13">
    <mergeCell ref="J6:K6"/>
    <mergeCell ref="C109:D109"/>
    <mergeCell ref="A111:K111"/>
    <mergeCell ref="A112:K112"/>
    <mergeCell ref="A6:A7"/>
    <mergeCell ref="B6:B7"/>
    <mergeCell ref="C6:C7"/>
    <mergeCell ref="D6:D7"/>
    <mergeCell ref="E6:E7"/>
    <mergeCell ref="F6:F7"/>
    <mergeCell ref="G6:G7"/>
    <mergeCell ref="H6:H7"/>
    <mergeCell ref="I6:I7"/>
  </mergeCells>
  <phoneticPr fontId="2"/>
  <conditionalFormatting sqref="B8:K107">
    <cfRule type="expression" dxfId="71" priority="1">
      <formula>$J8="×"</formula>
    </cfRule>
  </conditionalFormatting>
  <dataValidations count="2">
    <dataValidation type="list" allowBlank="1" showInputMessage="1" showErrorMessage="1" sqref="K8:K107" xr:uid="{00000000-0002-0000-1300-000000000000}">
      <formula1>"既存設備等がない（新規導入）,発注先による廃棄・下取り等（請求書、納品書又は完了報告書等に記載）,その他"</formula1>
    </dataValidation>
    <dataValidation type="list" allowBlank="1" showInputMessage="1" showErrorMessage="1" sqref="J8:J107" xr:uid="{00000000-0002-0000-1300-000001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pageSetUpPr fitToPage="1"/>
  </sheetPr>
  <dimension ref="A1:D116"/>
  <sheetViews>
    <sheetView showGridLines="0" view="pageBreakPreview" zoomScale="75" zoomScaleNormal="100" zoomScaleSheetLayoutView="75" workbookViewId="0">
      <selection activeCell="C8" sqref="C8"/>
    </sheetView>
  </sheetViews>
  <sheetFormatPr defaultColWidth="8.625" defaultRowHeight="18.75"/>
  <cols>
    <col min="1" max="1" width="6.625" style="143" customWidth="1"/>
    <col min="2" max="3" width="27.875" style="143" customWidth="1"/>
    <col min="4" max="4" width="60.625" style="143" customWidth="1"/>
    <col min="5" max="5" width="3.125" style="143" customWidth="1"/>
    <col min="6" max="16384" width="8.625" style="143"/>
  </cols>
  <sheetData>
    <row r="1" spans="1:4">
      <c r="D1" s="148" t="str">
        <f>IF(名称="","","名称："&amp;名称)</f>
        <v/>
      </c>
    </row>
    <row r="2" spans="1:4" s="231" customFormat="1" ht="24">
      <c r="A2" s="212" t="s">
        <v>510</v>
      </c>
    </row>
    <row r="3" spans="1:4" s="231" customFormat="1" ht="9.9499999999999993" customHeight="1"/>
    <row r="4" spans="1:4" s="231" customFormat="1" ht="24">
      <c r="A4" s="212" t="s">
        <v>75</v>
      </c>
    </row>
    <row r="5" spans="1:4" s="231" customFormat="1" ht="9.9499999999999993" customHeight="1"/>
    <row r="6" spans="1:4" s="231" customFormat="1">
      <c r="A6" s="216" t="s">
        <v>89</v>
      </c>
    </row>
    <row r="7" spans="1:4" s="231" customFormat="1">
      <c r="A7" s="232" t="s">
        <v>60</v>
      </c>
      <c r="B7" s="214" t="s">
        <v>57</v>
      </c>
      <c r="C7" s="214" t="s">
        <v>142</v>
      </c>
      <c r="D7" s="214" t="s">
        <v>78</v>
      </c>
    </row>
    <row r="8" spans="1:4" ht="39.950000000000003" customHeight="1">
      <c r="A8" s="202">
        <v>1</v>
      </c>
      <c r="B8" s="84" t="str">
        <f>IF(ISBLANK('実績報告③_設備機器・年間削減額(入力) '!B8),"",'実績報告③_設備機器・年間削減額(入力) '!B8)</f>
        <v/>
      </c>
      <c r="C8" s="83"/>
      <c r="D8" s="15"/>
    </row>
    <row r="9" spans="1:4" ht="39.950000000000003" customHeight="1">
      <c r="A9" s="202">
        <v>2</v>
      </c>
      <c r="B9" s="84" t="str">
        <f>IF(ISBLANK('実績報告③_設備機器・年間削減額(入力) '!B9),"",'実績報告③_設備機器・年間削減額(入力) '!B9)</f>
        <v/>
      </c>
      <c r="C9" s="83"/>
      <c r="D9" s="15"/>
    </row>
    <row r="10" spans="1:4" ht="39.950000000000003" customHeight="1">
      <c r="A10" s="202">
        <v>3</v>
      </c>
      <c r="B10" s="84" t="str">
        <f>IF(ISBLANK('実績報告③_設備機器・年間削減額(入力) '!B10),"",'実績報告③_設備機器・年間削減額(入力) '!B10)</f>
        <v/>
      </c>
      <c r="C10" s="83"/>
      <c r="D10" s="15"/>
    </row>
    <row r="11" spans="1:4" ht="39.950000000000003" customHeight="1">
      <c r="A11" s="202">
        <v>4</v>
      </c>
      <c r="B11" s="84" t="str">
        <f>IF(ISBLANK('実績報告③_設備機器・年間削減額(入力) '!B11),"",'実績報告③_設備機器・年間削減額(入力) '!B11)</f>
        <v/>
      </c>
      <c r="C11" s="83"/>
      <c r="D11" s="15"/>
    </row>
    <row r="12" spans="1:4" ht="39.950000000000003" customHeight="1">
      <c r="A12" s="202">
        <v>5</v>
      </c>
      <c r="B12" s="84" t="str">
        <f>IF(ISBLANK('実績報告③_設備機器・年間削減額(入力) '!B12),"",'実績報告③_設備機器・年間削減額(入力) '!B12)</f>
        <v/>
      </c>
      <c r="C12" s="83"/>
      <c r="D12" s="15"/>
    </row>
    <row r="13" spans="1:4" ht="39.950000000000003" customHeight="1">
      <c r="A13" s="202">
        <v>6</v>
      </c>
      <c r="B13" s="84" t="str">
        <f>IF(ISBLANK('実績報告③_設備機器・年間削減額(入力) '!B13),"",'実績報告③_設備機器・年間削減額(入力) '!B13)</f>
        <v/>
      </c>
      <c r="C13" s="83"/>
      <c r="D13" s="15"/>
    </row>
    <row r="14" spans="1:4" ht="39.950000000000003" customHeight="1">
      <c r="A14" s="202">
        <v>7</v>
      </c>
      <c r="B14" s="84" t="str">
        <f>IF(ISBLANK('実績報告③_設備機器・年間削減額(入力) '!B14),"",'実績報告③_設備機器・年間削減額(入力) '!B14)</f>
        <v/>
      </c>
      <c r="C14" s="83"/>
      <c r="D14" s="15"/>
    </row>
    <row r="15" spans="1:4" ht="39.950000000000003" customHeight="1">
      <c r="A15" s="202">
        <v>8</v>
      </c>
      <c r="B15" s="84" t="str">
        <f>IF(ISBLANK('実績報告③_設備機器・年間削減額(入力) '!B15),"",'実績報告③_設備機器・年間削減額(入力) '!B15)</f>
        <v/>
      </c>
      <c r="C15" s="83"/>
      <c r="D15" s="15"/>
    </row>
    <row r="16" spans="1:4" ht="39.950000000000003" customHeight="1">
      <c r="A16" s="202">
        <v>9</v>
      </c>
      <c r="B16" s="84" t="str">
        <f>IF(ISBLANK('実績報告③_設備機器・年間削減額(入力) '!B16),"",'実績報告③_設備機器・年間削減額(入力) '!B16)</f>
        <v/>
      </c>
      <c r="C16" s="83"/>
      <c r="D16" s="15"/>
    </row>
    <row r="17" spans="1:4" ht="39.950000000000003" customHeight="1">
      <c r="A17" s="202">
        <v>10</v>
      </c>
      <c r="B17" s="84" t="str">
        <f>IF(ISBLANK('実績報告③_設備機器・年間削減額(入力) '!B17),"",'実績報告③_設備機器・年間削減額(入力) '!B17)</f>
        <v/>
      </c>
      <c r="C17" s="83"/>
      <c r="D17" s="15"/>
    </row>
    <row r="18" spans="1:4" ht="39.950000000000003" hidden="1" customHeight="1">
      <c r="A18" s="202">
        <v>11</v>
      </c>
      <c r="B18" s="84" t="str">
        <f>IF(ISBLANK('実績報告③_設備機器・年間削減額(入力) '!B18),"",'実績報告③_設備機器・年間削減額(入力) '!B18)</f>
        <v/>
      </c>
      <c r="C18" s="83"/>
      <c r="D18" s="15"/>
    </row>
    <row r="19" spans="1:4" ht="39.950000000000003" hidden="1" customHeight="1">
      <c r="A19" s="202">
        <v>12</v>
      </c>
      <c r="B19" s="84" t="str">
        <f>IF(ISBLANK('実績報告③_設備機器・年間削減額(入力) '!B19),"",'実績報告③_設備機器・年間削減額(入力) '!B19)</f>
        <v/>
      </c>
      <c r="C19" s="83"/>
      <c r="D19" s="15"/>
    </row>
    <row r="20" spans="1:4" ht="39.950000000000003" hidden="1" customHeight="1">
      <c r="A20" s="202">
        <v>13</v>
      </c>
      <c r="B20" s="84" t="str">
        <f>IF(ISBLANK('実績報告③_設備機器・年間削減額(入力) '!B20),"",'実績報告③_設備機器・年間削減額(入力) '!B20)</f>
        <v/>
      </c>
      <c r="C20" s="83"/>
      <c r="D20" s="15"/>
    </row>
    <row r="21" spans="1:4" ht="39.950000000000003" hidden="1" customHeight="1">
      <c r="A21" s="202">
        <v>14</v>
      </c>
      <c r="B21" s="84" t="str">
        <f>IF(ISBLANK('実績報告③_設備機器・年間削減額(入力) '!B21),"",'実績報告③_設備機器・年間削減額(入力) '!B21)</f>
        <v/>
      </c>
      <c r="C21" s="83"/>
      <c r="D21" s="15"/>
    </row>
    <row r="22" spans="1:4" ht="39.950000000000003" hidden="1" customHeight="1">
      <c r="A22" s="202">
        <v>15</v>
      </c>
      <c r="B22" s="84" t="str">
        <f>IF(ISBLANK('実績報告③_設備機器・年間削減額(入力) '!B22),"",'実績報告③_設備機器・年間削減額(入力) '!B22)</f>
        <v/>
      </c>
      <c r="C22" s="83"/>
      <c r="D22" s="15"/>
    </row>
    <row r="23" spans="1:4" ht="39.950000000000003" hidden="1" customHeight="1">
      <c r="A23" s="202">
        <v>16</v>
      </c>
      <c r="B23" s="84" t="str">
        <f>IF(ISBLANK('実績報告③_設備機器・年間削減額(入力) '!B23),"",'実績報告③_設備機器・年間削減額(入力) '!B23)</f>
        <v/>
      </c>
      <c r="C23" s="83"/>
      <c r="D23" s="15"/>
    </row>
    <row r="24" spans="1:4" ht="39.950000000000003" hidden="1" customHeight="1">
      <c r="A24" s="202">
        <v>17</v>
      </c>
      <c r="B24" s="84" t="str">
        <f>IF(ISBLANK('実績報告③_設備機器・年間削減額(入力) '!B24),"",'実績報告③_設備機器・年間削減額(入力) '!B24)</f>
        <v/>
      </c>
      <c r="C24" s="83"/>
      <c r="D24" s="15"/>
    </row>
    <row r="25" spans="1:4" ht="39.950000000000003" hidden="1" customHeight="1">
      <c r="A25" s="202">
        <v>18</v>
      </c>
      <c r="B25" s="84" t="str">
        <f>IF(ISBLANK('実績報告③_設備機器・年間削減額(入力) '!B25),"",'実績報告③_設備機器・年間削減額(入力) '!B25)</f>
        <v/>
      </c>
      <c r="C25" s="83"/>
      <c r="D25" s="15"/>
    </row>
    <row r="26" spans="1:4" ht="39.950000000000003" hidden="1" customHeight="1">
      <c r="A26" s="202">
        <v>19</v>
      </c>
      <c r="B26" s="84" t="str">
        <f>IF(ISBLANK('実績報告③_設備機器・年間削減額(入力) '!B26),"",'実績報告③_設備機器・年間削減額(入力) '!B26)</f>
        <v/>
      </c>
      <c r="C26" s="83"/>
      <c r="D26" s="15"/>
    </row>
    <row r="27" spans="1:4" ht="39.950000000000003" hidden="1" customHeight="1">
      <c r="A27" s="202">
        <v>20</v>
      </c>
      <c r="B27" s="84" t="str">
        <f>IF(ISBLANK('実績報告③_設備機器・年間削減額(入力) '!B27),"",'実績報告③_設備機器・年間削減額(入力) '!B27)</f>
        <v/>
      </c>
      <c r="C27" s="83"/>
      <c r="D27" s="15"/>
    </row>
    <row r="28" spans="1:4" ht="39.950000000000003" hidden="1" customHeight="1">
      <c r="A28" s="202">
        <v>21</v>
      </c>
      <c r="B28" s="84" t="str">
        <f>IF(ISBLANK('実績報告③_設備機器・年間削減額(入力) '!B28),"",'実績報告③_設備機器・年間削減額(入力) '!B28)</f>
        <v/>
      </c>
      <c r="C28" s="83"/>
      <c r="D28" s="15"/>
    </row>
    <row r="29" spans="1:4" ht="39.950000000000003" hidden="1" customHeight="1">
      <c r="A29" s="202">
        <v>22</v>
      </c>
      <c r="B29" s="84" t="str">
        <f>IF(ISBLANK('実績報告③_設備機器・年間削減額(入力) '!B29),"",'実績報告③_設備機器・年間削減額(入力) '!B29)</f>
        <v/>
      </c>
      <c r="C29" s="83"/>
      <c r="D29" s="15"/>
    </row>
    <row r="30" spans="1:4" ht="39.950000000000003" hidden="1" customHeight="1">
      <c r="A30" s="202">
        <v>23</v>
      </c>
      <c r="B30" s="84" t="str">
        <f>IF(ISBLANK('実績報告③_設備機器・年間削減額(入力) '!B30),"",'実績報告③_設備機器・年間削減額(入力) '!B30)</f>
        <v/>
      </c>
      <c r="C30" s="83"/>
      <c r="D30" s="15"/>
    </row>
    <row r="31" spans="1:4" ht="39.950000000000003" hidden="1" customHeight="1">
      <c r="A31" s="202">
        <v>24</v>
      </c>
      <c r="B31" s="84" t="str">
        <f>IF(ISBLANK('実績報告③_設備機器・年間削減額(入力) '!B31),"",'実績報告③_設備機器・年間削減額(入力) '!B31)</f>
        <v/>
      </c>
      <c r="C31" s="83"/>
      <c r="D31" s="15"/>
    </row>
    <row r="32" spans="1:4" ht="39.950000000000003" hidden="1" customHeight="1">
      <c r="A32" s="202">
        <v>25</v>
      </c>
      <c r="B32" s="84" t="str">
        <f>IF(ISBLANK('実績報告③_設備機器・年間削減額(入力) '!B32),"",'実績報告③_設備機器・年間削減額(入力) '!B32)</f>
        <v/>
      </c>
      <c r="C32" s="83"/>
      <c r="D32" s="15"/>
    </row>
    <row r="33" spans="1:4" ht="39.950000000000003" hidden="1" customHeight="1">
      <c r="A33" s="202">
        <v>26</v>
      </c>
      <c r="B33" s="84" t="str">
        <f>IF(ISBLANK('実績報告③_設備機器・年間削減額(入力) '!B33),"",'実績報告③_設備機器・年間削減額(入力) '!B33)</f>
        <v/>
      </c>
      <c r="C33" s="83"/>
      <c r="D33" s="15"/>
    </row>
    <row r="34" spans="1:4" ht="39.950000000000003" hidden="1" customHeight="1">
      <c r="A34" s="202">
        <v>27</v>
      </c>
      <c r="B34" s="84" t="str">
        <f>IF(ISBLANK('実績報告③_設備機器・年間削減額(入力) '!B34),"",'実績報告③_設備機器・年間削減額(入力) '!B34)</f>
        <v/>
      </c>
      <c r="C34" s="83"/>
      <c r="D34" s="15"/>
    </row>
    <row r="35" spans="1:4" ht="39.950000000000003" hidden="1" customHeight="1">
      <c r="A35" s="202">
        <v>28</v>
      </c>
      <c r="B35" s="84" t="str">
        <f>IF(ISBLANK('実績報告③_設備機器・年間削減額(入力) '!B35),"",'実績報告③_設備機器・年間削減額(入力) '!B35)</f>
        <v/>
      </c>
      <c r="C35" s="83"/>
      <c r="D35" s="15"/>
    </row>
    <row r="36" spans="1:4" ht="39.950000000000003" hidden="1" customHeight="1">
      <c r="A36" s="202">
        <v>29</v>
      </c>
      <c r="B36" s="84" t="str">
        <f>IF(ISBLANK('実績報告③_設備機器・年間削減額(入力) '!B36),"",'実績報告③_設備機器・年間削減額(入力) '!B36)</f>
        <v/>
      </c>
      <c r="C36" s="83"/>
      <c r="D36" s="15"/>
    </row>
    <row r="37" spans="1:4" ht="39.950000000000003" hidden="1" customHeight="1">
      <c r="A37" s="202">
        <v>30</v>
      </c>
      <c r="B37" s="84" t="str">
        <f>IF(ISBLANK('実績報告③_設備機器・年間削減額(入力) '!B37),"",'実績報告③_設備機器・年間削減額(入力) '!B37)</f>
        <v/>
      </c>
      <c r="C37" s="83"/>
      <c r="D37" s="15"/>
    </row>
    <row r="38" spans="1:4" ht="39.950000000000003" hidden="1" customHeight="1">
      <c r="A38" s="202">
        <v>31</v>
      </c>
      <c r="B38" s="84" t="str">
        <f>IF(ISBLANK('実績報告③_設備機器・年間削減額(入力) '!B38),"",'実績報告③_設備機器・年間削減額(入力) '!B38)</f>
        <v/>
      </c>
      <c r="C38" s="83"/>
      <c r="D38" s="15"/>
    </row>
    <row r="39" spans="1:4" ht="39.950000000000003" hidden="1" customHeight="1">
      <c r="A39" s="202">
        <v>32</v>
      </c>
      <c r="B39" s="84" t="str">
        <f>IF(ISBLANK('実績報告③_設備機器・年間削減額(入力) '!B39),"",'実績報告③_設備機器・年間削減額(入力) '!B39)</f>
        <v/>
      </c>
      <c r="C39" s="83"/>
      <c r="D39" s="15"/>
    </row>
    <row r="40" spans="1:4" ht="39.950000000000003" hidden="1" customHeight="1">
      <c r="A40" s="202">
        <v>33</v>
      </c>
      <c r="B40" s="84" t="str">
        <f>IF(ISBLANK('実績報告③_設備機器・年間削減額(入力) '!B40),"",'実績報告③_設備機器・年間削減額(入力) '!B40)</f>
        <v/>
      </c>
      <c r="C40" s="83"/>
      <c r="D40" s="15"/>
    </row>
    <row r="41" spans="1:4" ht="39.950000000000003" hidden="1" customHeight="1">
      <c r="A41" s="202">
        <v>34</v>
      </c>
      <c r="B41" s="84" t="str">
        <f>IF(ISBLANK('実績報告③_設備機器・年間削減額(入力) '!B41),"",'実績報告③_設備機器・年間削減額(入力) '!B41)</f>
        <v/>
      </c>
      <c r="C41" s="83"/>
      <c r="D41" s="15"/>
    </row>
    <row r="42" spans="1:4" ht="39.950000000000003" hidden="1" customHeight="1">
      <c r="A42" s="202">
        <v>35</v>
      </c>
      <c r="B42" s="84" t="str">
        <f>IF(ISBLANK('実績報告③_設備機器・年間削減額(入力) '!B42),"",'実績報告③_設備機器・年間削減額(入力) '!B42)</f>
        <v/>
      </c>
      <c r="C42" s="83"/>
      <c r="D42" s="15"/>
    </row>
    <row r="43" spans="1:4" ht="39.950000000000003" hidden="1" customHeight="1">
      <c r="A43" s="202">
        <v>36</v>
      </c>
      <c r="B43" s="84" t="str">
        <f>IF(ISBLANK('実績報告③_設備機器・年間削減額(入力) '!B43),"",'実績報告③_設備機器・年間削減額(入力) '!B43)</f>
        <v/>
      </c>
      <c r="C43" s="83"/>
      <c r="D43" s="15"/>
    </row>
    <row r="44" spans="1:4" ht="39.950000000000003" hidden="1" customHeight="1">
      <c r="A44" s="202">
        <v>37</v>
      </c>
      <c r="B44" s="84" t="str">
        <f>IF(ISBLANK('実績報告③_設備機器・年間削減額(入力) '!B44),"",'実績報告③_設備機器・年間削減額(入力) '!B44)</f>
        <v/>
      </c>
      <c r="C44" s="83"/>
      <c r="D44" s="15"/>
    </row>
    <row r="45" spans="1:4" ht="39.950000000000003" hidden="1" customHeight="1">
      <c r="A45" s="202">
        <v>38</v>
      </c>
      <c r="B45" s="84" t="str">
        <f>IF(ISBLANK('実績報告③_設備機器・年間削減額(入力) '!B45),"",'実績報告③_設備機器・年間削減額(入力) '!B45)</f>
        <v/>
      </c>
      <c r="C45" s="83"/>
      <c r="D45" s="15"/>
    </row>
    <row r="46" spans="1:4" ht="39.950000000000003" hidden="1" customHeight="1">
      <c r="A46" s="202">
        <v>39</v>
      </c>
      <c r="B46" s="84" t="str">
        <f>IF(ISBLANK('実績報告③_設備機器・年間削減額(入力) '!B46),"",'実績報告③_設備機器・年間削減額(入力) '!B46)</f>
        <v/>
      </c>
      <c r="C46" s="83"/>
      <c r="D46" s="15"/>
    </row>
    <row r="47" spans="1:4" ht="39.950000000000003" hidden="1" customHeight="1">
      <c r="A47" s="202">
        <v>40</v>
      </c>
      <c r="B47" s="84" t="str">
        <f>IF(ISBLANK('実績報告③_設備機器・年間削減額(入力) '!B47),"",'実績報告③_設備機器・年間削減額(入力) '!B47)</f>
        <v/>
      </c>
      <c r="C47" s="83"/>
      <c r="D47" s="15"/>
    </row>
    <row r="48" spans="1:4" ht="39.950000000000003" hidden="1" customHeight="1">
      <c r="A48" s="202">
        <v>41</v>
      </c>
      <c r="B48" s="84" t="str">
        <f>IF(ISBLANK('実績報告③_設備機器・年間削減額(入力) '!B48),"",'実績報告③_設備機器・年間削減額(入力) '!B48)</f>
        <v/>
      </c>
      <c r="C48" s="83"/>
      <c r="D48" s="15"/>
    </row>
    <row r="49" spans="1:4" ht="39.950000000000003" hidden="1" customHeight="1">
      <c r="A49" s="202">
        <v>42</v>
      </c>
      <c r="B49" s="84" t="str">
        <f>IF(ISBLANK('実績報告③_設備機器・年間削減額(入力) '!B49),"",'実績報告③_設備機器・年間削減額(入力) '!B49)</f>
        <v/>
      </c>
      <c r="C49" s="83"/>
      <c r="D49" s="15"/>
    </row>
    <row r="50" spans="1:4" ht="39.950000000000003" hidden="1" customHeight="1">
      <c r="A50" s="202">
        <v>43</v>
      </c>
      <c r="B50" s="84" t="str">
        <f>IF(ISBLANK('実績報告③_設備機器・年間削減額(入力) '!B50),"",'実績報告③_設備機器・年間削減額(入力) '!B50)</f>
        <v/>
      </c>
      <c r="C50" s="83"/>
      <c r="D50" s="15"/>
    </row>
    <row r="51" spans="1:4" ht="39.950000000000003" hidden="1" customHeight="1">
      <c r="A51" s="202">
        <v>44</v>
      </c>
      <c r="B51" s="84" t="str">
        <f>IF(ISBLANK('実績報告③_設備機器・年間削減額(入力) '!B51),"",'実績報告③_設備機器・年間削減額(入力) '!B51)</f>
        <v/>
      </c>
      <c r="C51" s="83"/>
      <c r="D51" s="15"/>
    </row>
    <row r="52" spans="1:4" ht="39.950000000000003" hidden="1" customHeight="1">
      <c r="A52" s="202">
        <v>45</v>
      </c>
      <c r="B52" s="84" t="str">
        <f>IF(ISBLANK('実績報告③_設備機器・年間削減額(入力) '!B52),"",'実績報告③_設備機器・年間削減額(入力) '!B52)</f>
        <v/>
      </c>
      <c r="C52" s="83"/>
      <c r="D52" s="15"/>
    </row>
    <row r="53" spans="1:4" ht="39.950000000000003" hidden="1" customHeight="1">
      <c r="A53" s="202">
        <v>46</v>
      </c>
      <c r="B53" s="84" t="str">
        <f>IF(ISBLANK('実績報告③_設備機器・年間削減額(入力) '!B53),"",'実績報告③_設備機器・年間削減額(入力) '!B53)</f>
        <v/>
      </c>
      <c r="C53" s="83"/>
      <c r="D53" s="15"/>
    </row>
    <row r="54" spans="1:4" ht="39.950000000000003" hidden="1" customHeight="1">
      <c r="A54" s="202">
        <v>47</v>
      </c>
      <c r="B54" s="84" t="str">
        <f>IF(ISBLANK('実績報告③_設備機器・年間削減額(入力) '!B54),"",'実績報告③_設備機器・年間削減額(入力) '!B54)</f>
        <v/>
      </c>
      <c r="C54" s="83"/>
      <c r="D54" s="15"/>
    </row>
    <row r="55" spans="1:4" ht="39.950000000000003" hidden="1" customHeight="1">
      <c r="A55" s="202">
        <v>48</v>
      </c>
      <c r="B55" s="84" t="str">
        <f>IF(ISBLANK('実績報告③_設備機器・年間削減額(入力) '!B55),"",'実績報告③_設備機器・年間削減額(入力) '!B55)</f>
        <v/>
      </c>
      <c r="C55" s="83"/>
      <c r="D55" s="15"/>
    </row>
    <row r="56" spans="1:4" ht="39.950000000000003" hidden="1" customHeight="1">
      <c r="A56" s="202">
        <v>49</v>
      </c>
      <c r="B56" s="84" t="str">
        <f>IF(ISBLANK('実績報告③_設備機器・年間削減額(入力) '!B56),"",'実績報告③_設備機器・年間削減額(入力) '!B56)</f>
        <v/>
      </c>
      <c r="C56" s="83"/>
      <c r="D56" s="15"/>
    </row>
    <row r="57" spans="1:4" ht="39.950000000000003" hidden="1" customHeight="1">
      <c r="A57" s="202">
        <v>50</v>
      </c>
      <c r="B57" s="84" t="str">
        <f>IF(ISBLANK('実績報告③_設備機器・年間削減額(入力) '!B57),"",'実績報告③_設備機器・年間削減額(入力) '!B57)</f>
        <v/>
      </c>
      <c r="C57" s="83"/>
      <c r="D57" s="15"/>
    </row>
    <row r="58" spans="1:4" ht="39.950000000000003" hidden="1" customHeight="1">
      <c r="A58" s="202">
        <v>51</v>
      </c>
      <c r="B58" s="84" t="str">
        <f>IF(ISBLANK('実績報告③_設備機器・年間削減額(入力) '!B58),"",'実績報告③_設備機器・年間削減額(入力) '!B58)</f>
        <v/>
      </c>
      <c r="C58" s="83"/>
      <c r="D58" s="15"/>
    </row>
    <row r="59" spans="1:4" ht="39.950000000000003" hidden="1" customHeight="1">
      <c r="A59" s="202">
        <v>52</v>
      </c>
      <c r="B59" s="84" t="str">
        <f>IF(ISBLANK('実績報告③_設備機器・年間削減額(入力) '!B59),"",'実績報告③_設備機器・年間削減額(入力) '!B59)</f>
        <v/>
      </c>
      <c r="C59" s="83"/>
      <c r="D59" s="15"/>
    </row>
    <row r="60" spans="1:4" ht="39.950000000000003" hidden="1" customHeight="1">
      <c r="A60" s="202">
        <v>53</v>
      </c>
      <c r="B60" s="84" t="str">
        <f>IF(ISBLANK('実績報告③_設備機器・年間削減額(入力) '!B60),"",'実績報告③_設備機器・年間削減額(入力) '!B60)</f>
        <v/>
      </c>
      <c r="C60" s="83"/>
      <c r="D60" s="15"/>
    </row>
    <row r="61" spans="1:4" ht="39.950000000000003" hidden="1" customHeight="1">
      <c r="A61" s="202">
        <v>54</v>
      </c>
      <c r="B61" s="84" t="str">
        <f>IF(ISBLANK('実績報告③_設備機器・年間削減額(入力) '!B61),"",'実績報告③_設備機器・年間削減額(入力) '!B61)</f>
        <v/>
      </c>
      <c r="C61" s="83"/>
      <c r="D61" s="15"/>
    </row>
    <row r="62" spans="1:4" ht="39.950000000000003" hidden="1" customHeight="1">
      <c r="A62" s="202">
        <v>55</v>
      </c>
      <c r="B62" s="84" t="str">
        <f>IF(ISBLANK('実績報告③_設備機器・年間削減額(入力) '!B62),"",'実績報告③_設備機器・年間削減額(入力) '!B62)</f>
        <v/>
      </c>
      <c r="C62" s="83"/>
      <c r="D62" s="15"/>
    </row>
    <row r="63" spans="1:4" ht="39.950000000000003" hidden="1" customHeight="1">
      <c r="A63" s="202">
        <v>56</v>
      </c>
      <c r="B63" s="84" t="str">
        <f>IF(ISBLANK('実績報告③_設備機器・年間削減額(入力) '!B63),"",'実績報告③_設備機器・年間削減額(入力) '!B63)</f>
        <v/>
      </c>
      <c r="C63" s="83"/>
      <c r="D63" s="15"/>
    </row>
    <row r="64" spans="1:4" ht="39.950000000000003" hidden="1" customHeight="1">
      <c r="A64" s="202">
        <v>57</v>
      </c>
      <c r="B64" s="84" t="str">
        <f>IF(ISBLANK('実績報告③_設備機器・年間削減額(入力) '!B64),"",'実績報告③_設備機器・年間削減額(入力) '!B64)</f>
        <v/>
      </c>
      <c r="C64" s="83"/>
      <c r="D64" s="15"/>
    </row>
    <row r="65" spans="1:4" ht="39.950000000000003" hidden="1" customHeight="1">
      <c r="A65" s="202">
        <v>58</v>
      </c>
      <c r="B65" s="84" t="str">
        <f>IF(ISBLANK('実績報告③_設備機器・年間削減額(入力) '!B65),"",'実績報告③_設備機器・年間削減額(入力) '!B65)</f>
        <v/>
      </c>
      <c r="C65" s="83"/>
      <c r="D65" s="15"/>
    </row>
    <row r="66" spans="1:4" ht="39.950000000000003" hidden="1" customHeight="1">
      <c r="A66" s="202">
        <v>59</v>
      </c>
      <c r="B66" s="84" t="str">
        <f>IF(ISBLANK('実績報告③_設備機器・年間削減額(入力) '!B66),"",'実績報告③_設備機器・年間削減額(入力) '!B66)</f>
        <v/>
      </c>
      <c r="C66" s="83"/>
      <c r="D66" s="15"/>
    </row>
    <row r="67" spans="1:4" ht="39.950000000000003" hidden="1" customHeight="1">
      <c r="A67" s="202">
        <v>60</v>
      </c>
      <c r="B67" s="84" t="str">
        <f>IF(ISBLANK('実績報告③_設備機器・年間削減額(入力) '!B67),"",'実績報告③_設備機器・年間削減額(入力) '!B67)</f>
        <v/>
      </c>
      <c r="C67" s="83"/>
      <c r="D67" s="15"/>
    </row>
    <row r="68" spans="1:4" ht="39.950000000000003" hidden="1" customHeight="1">
      <c r="A68" s="202">
        <v>61</v>
      </c>
      <c r="B68" s="84" t="str">
        <f>IF(ISBLANK('実績報告③_設備機器・年間削減額(入力) '!B68),"",'実績報告③_設備機器・年間削減額(入力) '!B68)</f>
        <v/>
      </c>
      <c r="C68" s="83"/>
      <c r="D68" s="15"/>
    </row>
    <row r="69" spans="1:4" ht="39.950000000000003" hidden="1" customHeight="1">
      <c r="A69" s="202">
        <v>62</v>
      </c>
      <c r="B69" s="84" t="str">
        <f>IF(ISBLANK('実績報告③_設備機器・年間削減額(入力) '!B69),"",'実績報告③_設備機器・年間削減額(入力) '!B69)</f>
        <v/>
      </c>
      <c r="C69" s="83"/>
      <c r="D69" s="15"/>
    </row>
    <row r="70" spans="1:4" ht="39.950000000000003" hidden="1" customHeight="1">
      <c r="A70" s="202">
        <v>63</v>
      </c>
      <c r="B70" s="84" t="str">
        <f>IF(ISBLANK('実績報告③_設備機器・年間削減額(入力) '!B70),"",'実績報告③_設備機器・年間削減額(入力) '!B70)</f>
        <v/>
      </c>
      <c r="C70" s="83"/>
      <c r="D70" s="15"/>
    </row>
    <row r="71" spans="1:4" ht="39.950000000000003" hidden="1" customHeight="1">
      <c r="A71" s="202">
        <v>64</v>
      </c>
      <c r="B71" s="84" t="str">
        <f>IF(ISBLANK('実績報告③_設備機器・年間削減額(入力) '!B71),"",'実績報告③_設備機器・年間削減額(入力) '!B71)</f>
        <v/>
      </c>
      <c r="C71" s="83"/>
      <c r="D71" s="15"/>
    </row>
    <row r="72" spans="1:4" ht="39.950000000000003" hidden="1" customHeight="1">
      <c r="A72" s="202">
        <v>65</v>
      </c>
      <c r="B72" s="84" t="str">
        <f>IF(ISBLANK('実績報告③_設備機器・年間削減額(入力) '!B72),"",'実績報告③_設備機器・年間削減額(入力) '!B72)</f>
        <v/>
      </c>
      <c r="C72" s="83"/>
      <c r="D72" s="15"/>
    </row>
    <row r="73" spans="1:4" ht="39.950000000000003" hidden="1" customHeight="1">
      <c r="A73" s="202">
        <v>66</v>
      </c>
      <c r="B73" s="84" t="str">
        <f>IF(ISBLANK('実績報告③_設備機器・年間削減額(入力) '!B73),"",'実績報告③_設備機器・年間削減額(入力) '!B73)</f>
        <v/>
      </c>
      <c r="C73" s="83"/>
      <c r="D73" s="15"/>
    </row>
    <row r="74" spans="1:4" ht="39.950000000000003" hidden="1" customHeight="1">
      <c r="A74" s="202">
        <v>67</v>
      </c>
      <c r="B74" s="84" t="str">
        <f>IF(ISBLANK('実績報告③_設備機器・年間削減額(入力) '!B74),"",'実績報告③_設備機器・年間削減額(入力) '!B74)</f>
        <v/>
      </c>
      <c r="C74" s="83"/>
      <c r="D74" s="15"/>
    </row>
    <row r="75" spans="1:4" ht="39.950000000000003" hidden="1" customHeight="1">
      <c r="A75" s="202">
        <v>68</v>
      </c>
      <c r="B75" s="84" t="str">
        <f>IF(ISBLANK('実績報告③_設備機器・年間削減額(入力) '!B75),"",'実績報告③_設備機器・年間削減額(入力) '!B75)</f>
        <v/>
      </c>
      <c r="C75" s="83"/>
      <c r="D75" s="15"/>
    </row>
    <row r="76" spans="1:4" ht="39.950000000000003" hidden="1" customHeight="1">
      <c r="A76" s="202">
        <v>69</v>
      </c>
      <c r="B76" s="84" t="str">
        <f>IF(ISBLANK('実績報告③_設備機器・年間削減額(入力) '!B76),"",'実績報告③_設備機器・年間削減額(入力) '!B76)</f>
        <v/>
      </c>
      <c r="C76" s="83"/>
      <c r="D76" s="15"/>
    </row>
    <row r="77" spans="1:4" ht="39.950000000000003" hidden="1" customHeight="1">
      <c r="A77" s="202">
        <v>70</v>
      </c>
      <c r="B77" s="84" t="str">
        <f>IF(ISBLANK('実績報告③_設備機器・年間削減額(入力) '!B77),"",'実績報告③_設備機器・年間削減額(入力) '!B77)</f>
        <v/>
      </c>
      <c r="C77" s="83"/>
      <c r="D77" s="15"/>
    </row>
    <row r="78" spans="1:4" ht="39.950000000000003" hidden="1" customHeight="1">
      <c r="A78" s="202">
        <v>71</v>
      </c>
      <c r="B78" s="84" t="str">
        <f>IF(ISBLANK('実績報告③_設備機器・年間削減額(入力) '!B78),"",'実績報告③_設備機器・年間削減額(入力) '!B78)</f>
        <v/>
      </c>
      <c r="C78" s="83"/>
      <c r="D78" s="15"/>
    </row>
    <row r="79" spans="1:4" ht="39.950000000000003" hidden="1" customHeight="1">
      <c r="A79" s="202">
        <v>72</v>
      </c>
      <c r="B79" s="84" t="str">
        <f>IF(ISBLANK('実績報告③_設備機器・年間削減額(入力) '!B79),"",'実績報告③_設備機器・年間削減額(入力) '!B79)</f>
        <v/>
      </c>
      <c r="C79" s="83"/>
      <c r="D79" s="15"/>
    </row>
    <row r="80" spans="1:4" ht="39.950000000000003" hidden="1" customHeight="1">
      <c r="A80" s="202">
        <v>73</v>
      </c>
      <c r="B80" s="84" t="str">
        <f>IF(ISBLANK('実績報告③_設備機器・年間削減額(入力) '!B80),"",'実績報告③_設備機器・年間削減額(入力) '!B80)</f>
        <v/>
      </c>
      <c r="C80" s="83"/>
      <c r="D80" s="15"/>
    </row>
    <row r="81" spans="1:4" ht="39.950000000000003" hidden="1" customHeight="1">
      <c r="A81" s="202">
        <v>74</v>
      </c>
      <c r="B81" s="84" t="str">
        <f>IF(ISBLANK('実績報告③_設備機器・年間削減額(入力) '!B81),"",'実績報告③_設備機器・年間削減額(入力) '!B81)</f>
        <v/>
      </c>
      <c r="C81" s="83"/>
      <c r="D81" s="15"/>
    </row>
    <row r="82" spans="1:4" ht="39.950000000000003" hidden="1" customHeight="1">
      <c r="A82" s="202">
        <v>75</v>
      </c>
      <c r="B82" s="84" t="str">
        <f>IF(ISBLANK('実績報告③_設備機器・年間削減額(入力) '!B82),"",'実績報告③_設備機器・年間削減額(入力) '!B82)</f>
        <v/>
      </c>
      <c r="C82" s="83"/>
      <c r="D82" s="15"/>
    </row>
    <row r="83" spans="1:4" ht="39.950000000000003" hidden="1" customHeight="1">
      <c r="A83" s="202">
        <v>76</v>
      </c>
      <c r="B83" s="84" t="str">
        <f>IF(ISBLANK('実績報告③_設備機器・年間削減額(入力) '!B83),"",'実績報告③_設備機器・年間削減額(入力) '!B83)</f>
        <v/>
      </c>
      <c r="C83" s="83"/>
      <c r="D83" s="15"/>
    </row>
    <row r="84" spans="1:4" ht="39.950000000000003" hidden="1" customHeight="1">
      <c r="A84" s="202">
        <v>77</v>
      </c>
      <c r="B84" s="84" t="str">
        <f>IF(ISBLANK('実績報告③_設備機器・年間削減額(入力) '!B84),"",'実績報告③_設備機器・年間削減額(入力) '!B84)</f>
        <v/>
      </c>
      <c r="C84" s="83"/>
      <c r="D84" s="15"/>
    </row>
    <row r="85" spans="1:4" ht="39.950000000000003" hidden="1" customHeight="1">
      <c r="A85" s="202">
        <v>78</v>
      </c>
      <c r="B85" s="84" t="str">
        <f>IF(ISBLANK('実績報告③_設備機器・年間削減額(入力) '!B85),"",'実績報告③_設備機器・年間削減額(入力) '!B85)</f>
        <v/>
      </c>
      <c r="C85" s="83"/>
      <c r="D85" s="15"/>
    </row>
    <row r="86" spans="1:4" ht="39.950000000000003" hidden="1" customHeight="1">
      <c r="A86" s="202">
        <v>79</v>
      </c>
      <c r="B86" s="84" t="str">
        <f>IF(ISBLANK('実績報告③_設備機器・年間削減額(入力) '!B86),"",'実績報告③_設備機器・年間削減額(入力) '!B86)</f>
        <v/>
      </c>
      <c r="C86" s="83"/>
      <c r="D86" s="15"/>
    </row>
    <row r="87" spans="1:4" ht="39.950000000000003" hidden="1" customHeight="1">
      <c r="A87" s="202">
        <v>80</v>
      </c>
      <c r="B87" s="84" t="str">
        <f>IF(ISBLANK('実績報告③_設備機器・年間削減額(入力) '!B87),"",'実績報告③_設備機器・年間削減額(入力) '!B87)</f>
        <v/>
      </c>
      <c r="C87" s="83"/>
      <c r="D87" s="15"/>
    </row>
    <row r="88" spans="1:4" ht="39.950000000000003" hidden="1" customHeight="1">
      <c r="A88" s="202">
        <v>81</v>
      </c>
      <c r="B88" s="84" t="str">
        <f>IF(ISBLANK('実績報告③_設備機器・年間削減額(入力) '!B88),"",'実績報告③_設備機器・年間削減額(入力) '!B88)</f>
        <v/>
      </c>
      <c r="C88" s="83"/>
      <c r="D88" s="15"/>
    </row>
    <row r="89" spans="1:4" ht="39.950000000000003" hidden="1" customHeight="1">
      <c r="A89" s="202">
        <v>82</v>
      </c>
      <c r="B89" s="84" t="str">
        <f>IF(ISBLANK('実績報告③_設備機器・年間削減額(入力) '!B89),"",'実績報告③_設備機器・年間削減額(入力) '!B89)</f>
        <v/>
      </c>
      <c r="C89" s="83"/>
      <c r="D89" s="15"/>
    </row>
    <row r="90" spans="1:4" ht="39.950000000000003" hidden="1" customHeight="1">
      <c r="A90" s="202">
        <v>83</v>
      </c>
      <c r="B90" s="84" t="str">
        <f>IF(ISBLANK('実績報告③_設備機器・年間削減額(入力) '!B90),"",'実績報告③_設備機器・年間削減額(入力) '!B90)</f>
        <v/>
      </c>
      <c r="C90" s="83"/>
      <c r="D90" s="15"/>
    </row>
    <row r="91" spans="1:4" ht="39.950000000000003" hidden="1" customHeight="1">
      <c r="A91" s="202">
        <v>84</v>
      </c>
      <c r="B91" s="84" t="str">
        <f>IF(ISBLANK('実績報告③_設備機器・年間削減額(入力) '!B91),"",'実績報告③_設備機器・年間削減額(入力) '!B91)</f>
        <v/>
      </c>
      <c r="C91" s="83"/>
      <c r="D91" s="15"/>
    </row>
    <row r="92" spans="1:4" ht="39.950000000000003" hidden="1" customHeight="1">
      <c r="A92" s="202">
        <v>85</v>
      </c>
      <c r="B92" s="84" t="str">
        <f>IF(ISBLANK('実績報告③_設備機器・年間削減額(入力) '!B92),"",'実績報告③_設備機器・年間削減額(入力) '!B92)</f>
        <v/>
      </c>
      <c r="C92" s="83"/>
      <c r="D92" s="15"/>
    </row>
    <row r="93" spans="1:4" ht="39.950000000000003" hidden="1" customHeight="1">
      <c r="A93" s="202">
        <v>86</v>
      </c>
      <c r="B93" s="84" t="str">
        <f>IF(ISBLANK('実績報告③_設備機器・年間削減額(入力) '!B93),"",'実績報告③_設備機器・年間削減額(入力) '!B93)</f>
        <v/>
      </c>
      <c r="C93" s="83"/>
      <c r="D93" s="15"/>
    </row>
    <row r="94" spans="1:4" ht="39.950000000000003" hidden="1" customHeight="1">
      <c r="A94" s="202">
        <v>87</v>
      </c>
      <c r="B94" s="84" t="str">
        <f>IF(ISBLANK('実績報告③_設備機器・年間削減額(入力) '!B94),"",'実績報告③_設備機器・年間削減額(入力) '!B94)</f>
        <v/>
      </c>
      <c r="C94" s="83"/>
      <c r="D94" s="15"/>
    </row>
    <row r="95" spans="1:4" ht="39.950000000000003" hidden="1" customHeight="1">
      <c r="A95" s="202">
        <v>88</v>
      </c>
      <c r="B95" s="84" t="str">
        <f>IF(ISBLANK('実績報告③_設備機器・年間削減額(入力) '!B95),"",'実績報告③_設備機器・年間削減額(入力) '!B95)</f>
        <v/>
      </c>
      <c r="C95" s="83"/>
      <c r="D95" s="15"/>
    </row>
    <row r="96" spans="1:4" ht="39.950000000000003" hidden="1" customHeight="1">
      <c r="A96" s="202">
        <v>89</v>
      </c>
      <c r="B96" s="84" t="str">
        <f>IF(ISBLANK('実績報告③_設備機器・年間削減額(入力) '!B96),"",'実績報告③_設備機器・年間削減額(入力) '!B96)</f>
        <v/>
      </c>
      <c r="C96" s="83"/>
      <c r="D96" s="15"/>
    </row>
    <row r="97" spans="1:4" ht="39.950000000000003" hidden="1" customHeight="1">
      <c r="A97" s="202">
        <v>90</v>
      </c>
      <c r="B97" s="84" t="str">
        <f>IF(ISBLANK('実績報告③_設備機器・年間削減額(入力) '!B97),"",'実績報告③_設備機器・年間削減額(入力) '!B97)</f>
        <v/>
      </c>
      <c r="C97" s="83"/>
      <c r="D97" s="15"/>
    </row>
    <row r="98" spans="1:4" ht="39.950000000000003" hidden="1" customHeight="1">
      <c r="A98" s="202">
        <v>91</v>
      </c>
      <c r="B98" s="84" t="str">
        <f>IF(ISBLANK('実績報告③_設備機器・年間削減額(入力) '!B98),"",'実績報告③_設備機器・年間削減額(入力) '!B98)</f>
        <v/>
      </c>
      <c r="C98" s="83"/>
      <c r="D98" s="15"/>
    </row>
    <row r="99" spans="1:4" ht="39.950000000000003" hidden="1" customHeight="1">
      <c r="A99" s="202">
        <v>92</v>
      </c>
      <c r="B99" s="84" t="str">
        <f>IF(ISBLANK('実績報告③_設備機器・年間削減額(入力) '!B99),"",'実績報告③_設備機器・年間削減額(入力) '!B99)</f>
        <v/>
      </c>
      <c r="C99" s="83"/>
      <c r="D99" s="15"/>
    </row>
    <row r="100" spans="1:4" ht="39.950000000000003" hidden="1" customHeight="1">
      <c r="A100" s="202">
        <v>93</v>
      </c>
      <c r="B100" s="84" t="str">
        <f>IF(ISBLANK('実績報告③_設備機器・年間削減額(入力) '!B100),"",'実績報告③_設備機器・年間削減額(入力) '!B100)</f>
        <v/>
      </c>
      <c r="C100" s="83"/>
      <c r="D100" s="15"/>
    </row>
    <row r="101" spans="1:4" ht="39.950000000000003" hidden="1" customHeight="1">
      <c r="A101" s="202">
        <v>94</v>
      </c>
      <c r="B101" s="84" t="str">
        <f>IF(ISBLANK('実績報告③_設備機器・年間削減額(入力) '!B101),"",'実績報告③_設備機器・年間削減額(入力) '!B101)</f>
        <v/>
      </c>
      <c r="C101" s="83"/>
      <c r="D101" s="15"/>
    </row>
    <row r="102" spans="1:4" ht="39.950000000000003" hidden="1" customHeight="1">
      <c r="A102" s="202">
        <v>95</v>
      </c>
      <c r="B102" s="84" t="str">
        <f>IF(ISBLANK('実績報告③_設備機器・年間削減額(入力) '!B102),"",'実績報告③_設備機器・年間削減額(入力) '!B102)</f>
        <v/>
      </c>
      <c r="C102" s="83"/>
      <c r="D102" s="15"/>
    </row>
    <row r="103" spans="1:4" ht="39.950000000000003" hidden="1" customHeight="1">
      <c r="A103" s="202">
        <v>96</v>
      </c>
      <c r="B103" s="84" t="str">
        <f>IF(ISBLANK('実績報告③_設備機器・年間削減額(入力) '!B103),"",'実績報告③_設備機器・年間削減額(入力) '!B103)</f>
        <v/>
      </c>
      <c r="C103" s="83"/>
      <c r="D103" s="15"/>
    </row>
    <row r="104" spans="1:4" ht="39.950000000000003" hidden="1" customHeight="1">
      <c r="A104" s="202">
        <v>97</v>
      </c>
      <c r="B104" s="84" t="str">
        <f>IF(ISBLANK('実績報告③_設備機器・年間削減額(入力) '!B104),"",'実績報告③_設備機器・年間削減額(入力) '!B104)</f>
        <v/>
      </c>
      <c r="C104" s="83"/>
      <c r="D104" s="15"/>
    </row>
    <row r="105" spans="1:4" ht="39.950000000000003" hidden="1" customHeight="1">
      <c r="A105" s="202">
        <v>98</v>
      </c>
      <c r="B105" s="84" t="str">
        <f>IF(ISBLANK('実績報告③_設備機器・年間削減額(入力) '!B105),"",'実績報告③_設備機器・年間削減額(入力) '!B105)</f>
        <v/>
      </c>
      <c r="C105" s="83"/>
      <c r="D105" s="15"/>
    </row>
    <row r="106" spans="1:4" ht="39.950000000000003" hidden="1" customHeight="1">
      <c r="A106" s="202">
        <v>99</v>
      </c>
      <c r="B106" s="84" t="str">
        <f>IF(ISBLANK('実績報告③_設備機器・年間削減額(入力) '!B106),"",'実績報告③_設備機器・年間削減額(入力) '!B106)</f>
        <v/>
      </c>
      <c r="C106" s="83"/>
      <c r="D106" s="15"/>
    </row>
    <row r="107" spans="1:4" ht="39.950000000000003" hidden="1" customHeight="1">
      <c r="A107" s="202">
        <v>100</v>
      </c>
      <c r="B107" s="84" t="str">
        <f>IF(ISBLANK('実績報告③_設備機器・年間削減額(入力) '!B107),"",'実績報告③_設備機器・年間削減額(入力) '!B107)</f>
        <v/>
      </c>
      <c r="C107" s="83"/>
      <c r="D107" s="15"/>
    </row>
    <row r="108" spans="1:4">
      <c r="A108" s="172"/>
      <c r="B108" s="173" t="s">
        <v>480</v>
      </c>
      <c r="C108" s="173"/>
      <c r="D108" s="215"/>
    </row>
    <row r="110" spans="1:4">
      <c r="A110" s="195" t="s">
        <v>143</v>
      </c>
    </row>
    <row r="111" spans="1:4">
      <c r="A111" s="413"/>
      <c r="B111" s="413"/>
      <c r="C111" s="413"/>
      <c r="D111" s="413"/>
    </row>
    <row r="112" spans="1:4">
      <c r="A112" s="413"/>
      <c r="B112" s="413"/>
      <c r="C112" s="413"/>
      <c r="D112" s="413"/>
    </row>
    <row r="113" spans="1:4">
      <c r="A113" s="413"/>
      <c r="B113" s="413"/>
      <c r="C113" s="413"/>
      <c r="D113" s="413"/>
    </row>
    <row r="114" spans="1:4">
      <c r="A114" s="413"/>
      <c r="B114" s="413"/>
      <c r="C114" s="413"/>
      <c r="D114" s="413"/>
    </row>
    <row r="115" spans="1:4">
      <c r="A115" s="413"/>
      <c r="B115" s="413"/>
      <c r="C115" s="413"/>
      <c r="D115" s="413"/>
    </row>
    <row r="116" spans="1:4">
      <c r="A116" s="413"/>
      <c r="B116" s="413"/>
      <c r="C116" s="413"/>
      <c r="D116" s="413"/>
    </row>
  </sheetData>
  <sheetProtection algorithmName="SHA-512" hashValue="vR084UdqFyOx6BfWpE56Pa4heBAGbyvHPJBxc3mN+9DLXN2NYw70vT0VopLWbCATYU2oFMNGGJ0cKfKi8rJXkQ==" saltValue="914xWWrPkrRyu6vU8Nelsg==" spinCount="100000" sheet="1" formatCells="0" formatColumns="0" formatRows="0" insertColumns="0" insertRows="0" insertHyperlinks="0" sort="0" autoFilter="0" pivotTables="0"/>
  <mergeCells count="1">
    <mergeCell ref="A111:D116"/>
  </mergeCells>
  <phoneticPr fontId="2"/>
  <printOptions horizontalCentered="1"/>
  <pageMargins left="0.70866141732283472" right="0.6692913385826772" top="0.74803149606299213" bottom="0.43307086614173229" header="0.31496062992125984" footer="0.31496062992125984"/>
  <pageSetup paperSize="9" scale="72"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pageSetUpPr fitToPage="1"/>
  </sheetPr>
  <dimension ref="A1:AV40"/>
  <sheetViews>
    <sheetView view="pageBreakPreview" topLeftCell="A7" zoomScaleNormal="100" zoomScaleSheetLayoutView="100" workbookViewId="0">
      <selection activeCell="A9" sqref="A9:XFD9"/>
    </sheetView>
  </sheetViews>
  <sheetFormatPr defaultColWidth="9" defaultRowHeight="18.75" customHeight="1"/>
  <cols>
    <col min="1" max="2" width="8.625" style="133" customWidth="1"/>
    <col min="3" max="25" width="3.375" style="133" customWidth="1"/>
    <col min="26" max="16384" width="9" style="133"/>
  </cols>
  <sheetData>
    <row r="1" spans="1:48" ht="18.75" customHeight="1">
      <c r="A1" s="430" t="s">
        <v>167</v>
      </c>
      <c r="B1" s="430"/>
      <c r="C1" s="430"/>
      <c r="D1" s="430"/>
      <c r="E1" s="430"/>
      <c r="F1" s="430"/>
      <c r="G1" s="430"/>
      <c r="H1" s="430"/>
      <c r="I1" s="430"/>
      <c r="J1" s="430"/>
      <c r="K1" s="430"/>
      <c r="L1" s="430"/>
      <c r="M1" s="430"/>
      <c r="N1" s="430"/>
      <c r="O1" s="430"/>
      <c r="P1" s="430"/>
      <c r="Q1" s="430"/>
      <c r="R1" s="430"/>
      <c r="S1" s="430"/>
      <c r="T1" s="430"/>
      <c r="U1" s="430"/>
      <c r="V1" s="430"/>
      <c r="W1" s="430"/>
    </row>
    <row r="2" spans="1:48" ht="18.75" customHeight="1">
      <c r="A2" s="430" t="s">
        <v>271</v>
      </c>
      <c r="B2" s="430"/>
      <c r="C2" s="430"/>
      <c r="D2" s="430"/>
      <c r="E2" s="430"/>
      <c r="F2" s="430"/>
      <c r="G2" s="430"/>
      <c r="H2" s="430"/>
      <c r="I2" s="430"/>
      <c r="J2" s="430"/>
      <c r="K2" s="430"/>
      <c r="L2" s="430"/>
      <c r="M2" s="430"/>
      <c r="N2" s="430"/>
      <c r="O2" s="430"/>
      <c r="P2" s="430"/>
      <c r="Q2" s="430"/>
      <c r="R2" s="430"/>
      <c r="S2" s="430"/>
      <c r="T2" s="430"/>
      <c r="U2" s="430"/>
      <c r="V2" s="430"/>
      <c r="W2" s="430"/>
    </row>
    <row r="3" spans="1:48" ht="18.75" customHeight="1">
      <c r="A3" s="430" t="s">
        <v>562</v>
      </c>
      <c r="B3" s="430"/>
      <c r="C3" s="430"/>
      <c r="D3" s="430"/>
      <c r="E3" s="430"/>
      <c r="F3" s="430"/>
      <c r="G3" s="430"/>
      <c r="H3" s="430"/>
      <c r="I3" s="430"/>
      <c r="J3" s="430"/>
      <c r="K3" s="430"/>
      <c r="L3" s="430"/>
      <c r="M3" s="430"/>
      <c r="N3" s="430"/>
      <c r="O3" s="430"/>
      <c r="P3" s="430"/>
      <c r="Q3" s="430"/>
      <c r="R3" s="430"/>
      <c r="S3" s="430"/>
      <c r="T3" s="430"/>
      <c r="U3" s="430"/>
      <c r="V3" s="430"/>
      <c r="W3" s="430"/>
    </row>
    <row r="5" spans="1:48" ht="80.099999999999994" customHeight="1">
      <c r="A5" s="328" t="s">
        <v>498</v>
      </c>
      <c r="B5" s="328"/>
      <c r="C5" s="328"/>
      <c r="D5" s="328"/>
      <c r="E5" s="328"/>
      <c r="F5" s="328"/>
      <c r="G5" s="328"/>
      <c r="H5" s="328"/>
      <c r="I5" s="328"/>
      <c r="J5" s="328"/>
      <c r="K5" s="328"/>
      <c r="L5" s="328"/>
      <c r="M5" s="328"/>
      <c r="N5" s="328"/>
      <c r="O5" s="328"/>
      <c r="P5" s="328"/>
      <c r="Q5" s="328"/>
      <c r="R5" s="328"/>
      <c r="S5" s="328"/>
      <c r="T5" s="328"/>
      <c r="U5" s="328"/>
      <c r="V5" s="328"/>
      <c r="W5" s="328"/>
      <c r="Z5" s="134"/>
      <c r="AA5" s="134"/>
      <c r="AB5" s="134"/>
      <c r="AC5" s="134"/>
      <c r="AD5" s="134"/>
      <c r="AE5" s="134"/>
      <c r="AF5" s="134"/>
      <c r="AG5" s="134"/>
      <c r="AH5" s="134"/>
      <c r="AI5" s="134"/>
      <c r="AJ5" s="134"/>
      <c r="AK5" s="134"/>
      <c r="AL5" s="134"/>
      <c r="AM5" s="134"/>
      <c r="AN5" s="134"/>
      <c r="AO5" s="134"/>
      <c r="AP5" s="134"/>
      <c r="AQ5" s="134"/>
      <c r="AR5" s="134"/>
      <c r="AS5" s="134"/>
      <c r="AT5" s="134"/>
      <c r="AU5" s="134"/>
      <c r="AV5" s="134"/>
    </row>
    <row r="7" spans="1:48" ht="38.25" customHeight="1">
      <c r="A7" s="328" t="s">
        <v>563</v>
      </c>
      <c r="B7" s="328"/>
      <c r="C7" s="328"/>
      <c r="D7" s="328"/>
      <c r="E7" s="328"/>
      <c r="F7" s="328"/>
      <c r="G7" s="328"/>
      <c r="H7" s="328"/>
      <c r="I7" s="328"/>
      <c r="J7" s="328"/>
      <c r="K7" s="328"/>
      <c r="L7" s="328"/>
      <c r="M7" s="328"/>
      <c r="N7" s="328"/>
      <c r="O7" s="328"/>
      <c r="P7" s="328"/>
      <c r="Q7" s="328"/>
      <c r="R7" s="328"/>
      <c r="S7" s="328"/>
      <c r="T7" s="328"/>
      <c r="U7" s="328"/>
      <c r="V7" s="328"/>
      <c r="W7" s="328"/>
    </row>
    <row r="8" spans="1:48" ht="39" customHeight="1">
      <c r="A8" s="328" t="s">
        <v>588</v>
      </c>
      <c r="B8" s="328"/>
      <c r="C8" s="328"/>
      <c r="D8" s="328"/>
      <c r="E8" s="328"/>
      <c r="F8" s="328"/>
      <c r="G8" s="328"/>
      <c r="H8" s="328"/>
      <c r="I8" s="328"/>
      <c r="J8" s="328"/>
      <c r="K8" s="328"/>
      <c r="L8" s="328"/>
      <c r="M8" s="328"/>
      <c r="N8" s="328"/>
      <c r="O8" s="328"/>
      <c r="P8" s="328"/>
      <c r="Q8" s="328"/>
      <c r="R8" s="328"/>
      <c r="S8" s="328"/>
      <c r="T8" s="328"/>
      <c r="U8" s="328"/>
      <c r="V8" s="328"/>
      <c r="W8" s="328"/>
    </row>
    <row r="9" spans="1:48" s="210" customFormat="1" ht="18.75" customHeight="1">
      <c r="A9" s="328" t="s">
        <v>623</v>
      </c>
      <c r="B9" s="328"/>
      <c r="C9" s="328"/>
      <c r="D9" s="328"/>
      <c r="E9" s="328"/>
      <c r="F9" s="328"/>
      <c r="G9" s="328"/>
      <c r="H9" s="328"/>
      <c r="I9" s="328"/>
      <c r="J9" s="328"/>
      <c r="K9" s="328"/>
      <c r="L9" s="328"/>
      <c r="M9" s="328"/>
      <c r="N9" s="328"/>
      <c r="O9" s="328"/>
      <c r="P9" s="328"/>
      <c r="Q9" s="328"/>
      <c r="R9" s="328"/>
      <c r="S9" s="328"/>
      <c r="T9" s="328"/>
      <c r="U9" s="328"/>
      <c r="V9" s="328"/>
      <c r="W9" s="328"/>
    </row>
    <row r="11" spans="1:48" ht="18.75" customHeight="1">
      <c r="M11" s="133" t="s">
        <v>470</v>
      </c>
      <c r="Q11" s="133" t="str">
        <f>IF(名称="","",名称)</f>
        <v/>
      </c>
    </row>
    <row r="12" spans="1:48" ht="18.75" customHeight="1">
      <c r="A12" s="133" t="s">
        <v>564</v>
      </c>
    </row>
    <row r="13" spans="1:48" ht="31.5" customHeight="1">
      <c r="B13" s="330" t="s">
        <v>500</v>
      </c>
      <c r="C13" s="330"/>
      <c r="D13" s="330"/>
      <c r="E13" s="330"/>
      <c r="F13" s="330"/>
      <c r="G13" s="330"/>
      <c r="H13" s="330"/>
      <c r="I13" s="330"/>
      <c r="J13" s="330"/>
      <c r="K13" s="330"/>
      <c r="L13" s="330"/>
      <c r="M13" s="330"/>
      <c r="N13" s="330"/>
      <c r="O13" s="330"/>
      <c r="P13" s="330"/>
      <c r="Q13" s="330"/>
      <c r="R13" s="330"/>
      <c r="S13" s="330"/>
      <c r="T13" s="330"/>
      <c r="U13" s="330"/>
      <c r="V13" s="330"/>
      <c r="W13" s="330"/>
    </row>
    <row r="14" spans="1:48" ht="18.75" customHeight="1">
      <c r="B14" s="93"/>
      <c r="C14" s="330" t="s">
        <v>370</v>
      </c>
      <c r="D14" s="330"/>
      <c r="E14" s="330"/>
      <c r="F14" s="330"/>
      <c r="G14" s="330"/>
      <c r="H14" s="330"/>
      <c r="I14" s="330"/>
      <c r="J14" s="330"/>
      <c r="K14" s="330"/>
      <c r="L14" s="330"/>
      <c r="M14" s="330"/>
      <c r="N14" s="330"/>
      <c r="O14" s="330"/>
      <c r="P14" s="330"/>
      <c r="Q14" s="330"/>
      <c r="R14" s="330"/>
      <c r="S14" s="330"/>
      <c r="T14" s="330"/>
      <c r="U14" s="330"/>
      <c r="V14" s="330"/>
      <c r="W14" s="330"/>
    </row>
    <row r="15" spans="1:48" ht="19.5" customHeight="1">
      <c r="B15" s="93"/>
      <c r="C15" s="93"/>
      <c r="D15" s="330" t="s">
        <v>503</v>
      </c>
      <c r="E15" s="330"/>
      <c r="F15" s="330"/>
      <c r="G15" s="330"/>
      <c r="H15" s="330"/>
      <c r="I15" s="330"/>
      <c r="J15" s="330"/>
      <c r="K15" s="330"/>
      <c r="L15" s="330"/>
      <c r="M15" s="330"/>
      <c r="N15" s="330"/>
      <c r="O15" s="330"/>
      <c r="P15" s="330"/>
      <c r="Q15" s="330"/>
      <c r="R15" s="330"/>
      <c r="S15" s="330"/>
      <c r="T15" s="330"/>
      <c r="U15" s="330"/>
      <c r="V15" s="330"/>
      <c r="W15" s="330"/>
    </row>
    <row r="16" spans="1:48" ht="19.5" customHeight="1">
      <c r="B16" s="93"/>
      <c r="C16" s="330" t="s">
        <v>371</v>
      </c>
      <c r="D16" s="330"/>
      <c r="E16" s="330"/>
      <c r="F16" s="330"/>
      <c r="G16" s="330"/>
      <c r="H16" s="330"/>
      <c r="I16" s="330"/>
      <c r="J16" s="330"/>
      <c r="K16" s="330"/>
      <c r="L16" s="330"/>
      <c r="M16" s="330"/>
      <c r="N16" s="330"/>
      <c r="O16" s="330"/>
      <c r="P16" s="330"/>
      <c r="Q16" s="330"/>
      <c r="R16" s="330"/>
      <c r="S16" s="330"/>
      <c r="T16" s="330"/>
      <c r="U16" s="330"/>
      <c r="V16" s="330"/>
      <c r="W16" s="330"/>
    </row>
    <row r="17" spans="1:23" ht="29.25" customHeight="1">
      <c r="B17" s="93"/>
      <c r="C17" s="93"/>
      <c r="D17" s="330" t="s">
        <v>501</v>
      </c>
      <c r="E17" s="330"/>
      <c r="F17" s="330"/>
      <c r="G17" s="330"/>
      <c r="H17" s="330"/>
      <c r="I17" s="330"/>
      <c r="J17" s="330"/>
      <c r="K17" s="330"/>
      <c r="L17" s="330"/>
      <c r="M17" s="330"/>
      <c r="N17" s="330"/>
      <c r="O17" s="330"/>
      <c r="P17" s="330"/>
      <c r="Q17" s="330"/>
      <c r="R17" s="330"/>
      <c r="S17" s="330"/>
      <c r="T17" s="330"/>
      <c r="U17" s="330"/>
      <c r="V17" s="330"/>
      <c r="W17" s="330"/>
    </row>
    <row r="18" spans="1:23" ht="10.5" customHeight="1">
      <c r="B18" s="63"/>
    </row>
    <row r="19" spans="1:23" ht="18.75" customHeight="1">
      <c r="A19" s="120" t="s">
        <v>589</v>
      </c>
      <c r="B19" s="120" t="s">
        <v>187</v>
      </c>
    </row>
    <row r="20" spans="1:23" ht="22.5" customHeight="1">
      <c r="A20" s="130" t="s">
        <v>471</v>
      </c>
      <c r="B20" s="130" t="s">
        <v>471</v>
      </c>
      <c r="C20" s="328" t="s">
        <v>372</v>
      </c>
      <c r="D20" s="328"/>
      <c r="E20" s="328"/>
      <c r="F20" s="328"/>
      <c r="G20" s="328"/>
      <c r="H20" s="328"/>
      <c r="I20" s="328"/>
      <c r="J20" s="328"/>
      <c r="K20" s="328"/>
      <c r="L20" s="429"/>
      <c r="M20" s="429"/>
      <c r="N20" s="429"/>
      <c r="O20" s="429"/>
      <c r="P20" s="429"/>
      <c r="Q20" s="429"/>
      <c r="R20" s="429"/>
      <c r="S20" s="429"/>
      <c r="T20" s="429"/>
      <c r="U20" s="429"/>
      <c r="V20" s="429"/>
      <c r="W20" s="429"/>
    </row>
    <row r="21" spans="1:23" ht="22.5" customHeight="1">
      <c r="A21" s="130" t="s">
        <v>471</v>
      </c>
      <c r="B21" s="130" t="s">
        <v>471</v>
      </c>
      <c r="C21" s="328" t="s">
        <v>373</v>
      </c>
      <c r="D21" s="328"/>
      <c r="E21" s="328"/>
      <c r="F21" s="328"/>
      <c r="G21" s="328"/>
      <c r="H21" s="328"/>
      <c r="I21" s="328"/>
      <c r="J21" s="328"/>
      <c r="K21" s="328"/>
      <c r="L21" s="429"/>
      <c r="M21" s="429"/>
      <c r="N21" s="429"/>
      <c r="O21" s="429"/>
      <c r="P21" s="429"/>
      <c r="Q21" s="429"/>
      <c r="R21" s="429"/>
      <c r="S21" s="429"/>
      <c r="T21" s="429"/>
      <c r="U21" s="429"/>
      <c r="V21" s="429"/>
      <c r="W21" s="429"/>
    </row>
    <row r="22" spans="1:23" ht="22.5" customHeight="1">
      <c r="A22" s="130" t="s">
        <v>471</v>
      </c>
      <c r="B22" s="130" t="s">
        <v>471</v>
      </c>
      <c r="C22" s="328" t="s">
        <v>374</v>
      </c>
      <c r="D22" s="328"/>
      <c r="E22" s="328"/>
      <c r="F22" s="328"/>
      <c r="G22" s="328"/>
      <c r="H22" s="328"/>
      <c r="I22" s="328"/>
      <c r="J22" s="328"/>
      <c r="K22" s="328"/>
      <c r="L22" s="427"/>
      <c r="M22" s="427"/>
      <c r="N22" s="427"/>
      <c r="O22" s="427"/>
      <c r="P22" s="427"/>
      <c r="Q22" s="427"/>
      <c r="R22" s="427"/>
      <c r="S22" s="427"/>
      <c r="T22" s="427"/>
      <c r="U22" s="427"/>
      <c r="V22" s="427"/>
      <c r="W22" s="427"/>
    </row>
    <row r="23" spans="1:23" ht="22.5" customHeight="1">
      <c r="A23" s="130" t="s">
        <v>471</v>
      </c>
      <c r="B23" s="130" t="s">
        <v>471</v>
      </c>
      <c r="C23" s="328" t="s">
        <v>375</v>
      </c>
      <c r="D23" s="328"/>
      <c r="E23" s="328"/>
      <c r="F23" s="328"/>
      <c r="G23" s="328"/>
      <c r="H23" s="328"/>
      <c r="I23" s="328"/>
      <c r="J23" s="328"/>
      <c r="K23" s="328"/>
      <c r="L23" s="427"/>
      <c r="M23" s="427"/>
      <c r="N23" s="427"/>
      <c r="O23" s="427"/>
      <c r="P23" s="427"/>
      <c r="Q23" s="427"/>
      <c r="R23" s="427"/>
      <c r="S23" s="427"/>
      <c r="T23" s="427"/>
      <c r="U23" s="427"/>
      <c r="V23" s="427"/>
      <c r="W23" s="427"/>
    </row>
    <row r="24" spans="1:23" ht="9" customHeight="1"/>
    <row r="25" spans="1:23" ht="18.75" customHeight="1">
      <c r="A25" s="127" t="s">
        <v>589</v>
      </c>
      <c r="B25" s="128" t="s">
        <v>187</v>
      </c>
      <c r="C25" s="125"/>
      <c r="D25" s="125"/>
      <c r="E25" s="125"/>
      <c r="F25" s="125"/>
      <c r="G25" s="125"/>
      <c r="H25" s="125"/>
      <c r="I25" s="125"/>
      <c r="J25" s="125"/>
      <c r="K25" s="126"/>
      <c r="L25" s="428" t="s">
        <v>376</v>
      </c>
      <c r="M25" s="428"/>
      <c r="N25" s="428" t="s">
        <v>377</v>
      </c>
      <c r="O25" s="428"/>
      <c r="P25" s="428"/>
      <c r="Q25" s="428"/>
      <c r="R25" s="428"/>
      <c r="S25" s="428"/>
      <c r="T25" s="428"/>
      <c r="U25" s="428"/>
      <c r="V25" s="428"/>
      <c r="W25" s="428"/>
    </row>
    <row r="26" spans="1:23" ht="23.25" customHeight="1">
      <c r="A26" s="124" t="s">
        <v>471</v>
      </c>
      <c r="B26" s="124" t="s">
        <v>471</v>
      </c>
      <c r="C26" s="418" t="s">
        <v>378</v>
      </c>
      <c r="D26" s="419"/>
      <c r="E26" s="419"/>
      <c r="F26" s="419"/>
      <c r="G26" s="419"/>
      <c r="H26" s="419"/>
      <c r="I26" s="419"/>
      <c r="J26" s="419"/>
      <c r="K26" s="420"/>
      <c r="L26" s="415"/>
      <c r="M26" s="415"/>
      <c r="N26" s="414" t="s">
        <v>379</v>
      </c>
      <c r="O26" s="414"/>
      <c r="P26" s="414"/>
      <c r="Q26" s="414"/>
      <c r="R26" s="414"/>
      <c r="S26" s="414"/>
      <c r="T26" s="414"/>
      <c r="U26" s="414"/>
      <c r="V26" s="414"/>
      <c r="W26" s="414"/>
    </row>
    <row r="27" spans="1:23" ht="23.25" customHeight="1">
      <c r="A27" s="72"/>
      <c r="B27" s="72"/>
      <c r="C27" s="421"/>
      <c r="D27" s="422"/>
      <c r="E27" s="422"/>
      <c r="F27" s="422"/>
      <c r="G27" s="422"/>
      <c r="H27" s="422"/>
      <c r="I27" s="422"/>
      <c r="J27" s="422"/>
      <c r="K27" s="423"/>
      <c r="L27" s="415"/>
      <c r="M27" s="415"/>
      <c r="N27" s="414"/>
      <c r="O27" s="414"/>
      <c r="P27" s="414"/>
      <c r="Q27" s="414"/>
      <c r="R27" s="414"/>
      <c r="S27" s="414"/>
      <c r="T27" s="414"/>
      <c r="U27" s="414"/>
      <c r="V27" s="414"/>
      <c r="W27" s="414"/>
    </row>
    <row r="28" spans="1:23" ht="23.25" customHeight="1">
      <c r="A28" s="71" t="s">
        <v>471</v>
      </c>
      <c r="B28" s="71" t="s">
        <v>471</v>
      </c>
      <c r="C28" s="424" t="s">
        <v>380</v>
      </c>
      <c r="D28" s="425"/>
      <c r="E28" s="425"/>
      <c r="F28" s="425"/>
      <c r="G28" s="425"/>
      <c r="H28" s="425"/>
      <c r="I28" s="425"/>
      <c r="J28" s="425"/>
      <c r="K28" s="426"/>
      <c r="L28" s="415"/>
      <c r="M28" s="415"/>
      <c r="N28" s="414"/>
      <c r="O28" s="414"/>
      <c r="P28" s="414"/>
      <c r="Q28" s="414"/>
      <c r="R28" s="414"/>
      <c r="S28" s="414"/>
      <c r="T28" s="414"/>
      <c r="U28" s="414"/>
      <c r="V28" s="414"/>
      <c r="W28" s="414"/>
    </row>
    <row r="29" spans="1:23" ht="23.25" customHeight="1">
      <c r="A29" s="72"/>
      <c r="B29" s="72"/>
      <c r="C29" s="421"/>
      <c r="D29" s="422"/>
      <c r="E29" s="422"/>
      <c r="F29" s="422"/>
      <c r="G29" s="422"/>
      <c r="H29" s="422"/>
      <c r="I29" s="422"/>
      <c r="J29" s="422"/>
      <c r="K29" s="423"/>
      <c r="L29" s="415"/>
      <c r="M29" s="415"/>
      <c r="N29" s="414"/>
      <c r="O29" s="414"/>
      <c r="P29" s="414"/>
      <c r="Q29" s="414"/>
      <c r="R29" s="414"/>
      <c r="S29" s="414"/>
      <c r="T29" s="414"/>
      <c r="U29" s="414"/>
      <c r="V29" s="414"/>
      <c r="W29" s="414"/>
    </row>
    <row r="30" spans="1:23" ht="23.25" customHeight="1">
      <c r="A30" s="131" t="s">
        <v>471</v>
      </c>
      <c r="B30" s="131" t="s">
        <v>471</v>
      </c>
      <c r="C30" s="414" t="s">
        <v>381</v>
      </c>
      <c r="D30" s="414"/>
      <c r="E30" s="414"/>
      <c r="F30" s="414"/>
      <c r="G30" s="414"/>
      <c r="H30" s="414"/>
      <c r="I30" s="414"/>
      <c r="J30" s="414"/>
      <c r="K30" s="414"/>
      <c r="L30" s="415"/>
      <c r="M30" s="415"/>
      <c r="N30" s="414"/>
      <c r="O30" s="414"/>
      <c r="P30" s="414"/>
      <c r="Q30" s="414"/>
      <c r="R30" s="414"/>
      <c r="S30" s="414"/>
      <c r="T30" s="414"/>
      <c r="U30" s="414"/>
      <c r="V30" s="414"/>
      <c r="W30" s="414"/>
    </row>
    <row r="31" spans="1:23" ht="34.5" customHeight="1">
      <c r="A31" s="131" t="s">
        <v>471</v>
      </c>
      <c r="B31" s="131" t="s">
        <v>471</v>
      </c>
      <c r="C31" s="414" t="s">
        <v>382</v>
      </c>
      <c r="D31" s="414"/>
      <c r="E31" s="414"/>
      <c r="F31" s="414"/>
      <c r="G31" s="414"/>
      <c r="H31" s="414"/>
      <c r="I31" s="414"/>
      <c r="J31" s="414"/>
      <c r="K31" s="414"/>
      <c r="L31" s="415"/>
      <c r="M31" s="415"/>
      <c r="N31" s="414"/>
      <c r="O31" s="414"/>
      <c r="P31" s="414"/>
      <c r="Q31" s="414"/>
      <c r="R31" s="414"/>
      <c r="S31" s="414"/>
      <c r="T31" s="414"/>
      <c r="U31" s="414"/>
      <c r="V31" s="414"/>
      <c r="W31" s="414"/>
    </row>
    <row r="32" spans="1:23" ht="45.75" customHeight="1">
      <c r="A32" s="131" t="s">
        <v>546</v>
      </c>
      <c r="B32" s="131" t="s">
        <v>471</v>
      </c>
      <c r="C32" s="414" t="s">
        <v>383</v>
      </c>
      <c r="D32" s="414"/>
      <c r="E32" s="414"/>
      <c r="F32" s="414"/>
      <c r="G32" s="414"/>
      <c r="H32" s="414"/>
      <c r="I32" s="414"/>
      <c r="J32" s="414"/>
      <c r="K32" s="414"/>
      <c r="L32" s="415"/>
      <c r="M32" s="415"/>
      <c r="N32" s="414" t="s">
        <v>384</v>
      </c>
      <c r="O32" s="414"/>
      <c r="P32" s="414"/>
      <c r="Q32" s="414"/>
      <c r="R32" s="414"/>
      <c r="S32" s="414"/>
      <c r="T32" s="414"/>
      <c r="U32" s="414"/>
      <c r="V32" s="414"/>
      <c r="W32" s="414"/>
    </row>
    <row r="33" spans="1:23" ht="55.5" customHeight="1">
      <c r="A33" s="131" t="s">
        <v>546</v>
      </c>
      <c r="B33" s="131" t="s">
        <v>471</v>
      </c>
      <c r="C33" s="414" t="s">
        <v>385</v>
      </c>
      <c r="D33" s="414"/>
      <c r="E33" s="414"/>
      <c r="F33" s="414"/>
      <c r="G33" s="414"/>
      <c r="H33" s="414"/>
      <c r="I33" s="414"/>
      <c r="J33" s="414"/>
      <c r="K33" s="414"/>
      <c r="L33" s="415"/>
      <c r="M33" s="415"/>
      <c r="N33" s="414" t="s">
        <v>502</v>
      </c>
      <c r="O33" s="414"/>
      <c r="P33" s="414"/>
      <c r="Q33" s="414"/>
      <c r="R33" s="414"/>
      <c r="S33" s="414"/>
      <c r="T33" s="414"/>
      <c r="U33" s="414"/>
      <c r="V33" s="414"/>
      <c r="W33" s="414"/>
    </row>
    <row r="34" spans="1:23" ht="23.25" customHeight="1">
      <c r="A34" s="131" t="s">
        <v>471</v>
      </c>
      <c r="B34" s="131" t="s">
        <v>471</v>
      </c>
      <c r="C34" s="414" t="s">
        <v>386</v>
      </c>
      <c r="D34" s="414"/>
      <c r="E34" s="414"/>
      <c r="F34" s="414"/>
      <c r="G34" s="414"/>
      <c r="H34" s="414"/>
      <c r="I34" s="414"/>
      <c r="J34" s="414"/>
      <c r="K34" s="414"/>
      <c r="L34" s="417"/>
      <c r="M34" s="417"/>
      <c r="N34" s="414"/>
      <c r="O34" s="414"/>
      <c r="P34" s="414"/>
      <c r="Q34" s="414"/>
      <c r="R34" s="414"/>
      <c r="S34" s="414"/>
      <c r="T34" s="414"/>
      <c r="U34" s="414"/>
      <c r="V34" s="414"/>
      <c r="W34" s="414"/>
    </row>
    <row r="35" spans="1:23" ht="37.5" customHeight="1">
      <c r="A35" s="131" t="s">
        <v>471</v>
      </c>
      <c r="B35" s="131" t="s">
        <v>471</v>
      </c>
      <c r="C35" s="414" t="s">
        <v>387</v>
      </c>
      <c r="D35" s="414"/>
      <c r="E35" s="414"/>
      <c r="F35" s="414"/>
      <c r="G35" s="414"/>
      <c r="H35" s="414"/>
      <c r="I35" s="414"/>
      <c r="J35" s="414"/>
      <c r="K35" s="414"/>
      <c r="L35" s="417"/>
      <c r="M35" s="417"/>
      <c r="N35" s="414"/>
      <c r="O35" s="414"/>
      <c r="P35" s="414"/>
      <c r="Q35" s="414"/>
      <c r="R35" s="414"/>
      <c r="S35" s="414"/>
      <c r="T35" s="414"/>
      <c r="U35" s="414"/>
      <c r="V35" s="414"/>
      <c r="W35" s="414"/>
    </row>
    <row r="36" spans="1:23" ht="30.75" customHeight="1">
      <c r="A36" s="131" t="s">
        <v>471</v>
      </c>
      <c r="B36" s="131" t="s">
        <v>471</v>
      </c>
      <c r="C36" s="414" t="s">
        <v>388</v>
      </c>
      <c r="D36" s="414"/>
      <c r="E36" s="414"/>
      <c r="F36" s="414"/>
      <c r="G36" s="414"/>
      <c r="H36" s="414"/>
      <c r="I36" s="414"/>
      <c r="J36" s="414"/>
      <c r="K36" s="414"/>
      <c r="L36" s="417"/>
      <c r="M36" s="417"/>
      <c r="N36" s="414"/>
      <c r="O36" s="414"/>
      <c r="P36" s="414"/>
      <c r="Q36" s="414"/>
      <c r="R36" s="414"/>
      <c r="S36" s="414"/>
      <c r="T36" s="414"/>
      <c r="U36" s="414"/>
      <c r="V36" s="414"/>
      <c r="W36" s="414"/>
    </row>
    <row r="37" spans="1:23" ht="38.25" customHeight="1">
      <c r="A37" s="131" t="s">
        <v>471</v>
      </c>
      <c r="B37" s="131" t="s">
        <v>471</v>
      </c>
      <c r="C37" s="414" t="s">
        <v>389</v>
      </c>
      <c r="D37" s="414"/>
      <c r="E37" s="414"/>
      <c r="F37" s="414"/>
      <c r="G37" s="414"/>
      <c r="H37" s="414"/>
      <c r="I37" s="414"/>
      <c r="J37" s="414"/>
      <c r="K37" s="414"/>
      <c r="L37" s="415"/>
      <c r="M37" s="415"/>
      <c r="N37" s="414" t="s">
        <v>590</v>
      </c>
      <c r="O37" s="414"/>
      <c r="P37" s="414"/>
      <c r="Q37" s="414"/>
      <c r="R37" s="414"/>
      <c r="S37" s="414"/>
      <c r="T37" s="414"/>
      <c r="U37" s="414"/>
      <c r="V37" s="414"/>
      <c r="W37" s="414"/>
    </row>
    <row r="38" spans="1:23" ht="26.25" customHeight="1">
      <c r="A38" s="131" t="s">
        <v>471</v>
      </c>
      <c r="B38" s="131" t="s">
        <v>471</v>
      </c>
      <c r="C38" s="414" t="s">
        <v>390</v>
      </c>
      <c r="D38" s="414"/>
      <c r="E38" s="414"/>
      <c r="F38" s="414"/>
      <c r="G38" s="414"/>
      <c r="H38" s="414"/>
      <c r="I38" s="414"/>
      <c r="J38" s="414"/>
      <c r="K38" s="414"/>
      <c r="L38" s="415"/>
      <c r="M38" s="415"/>
      <c r="N38" s="414"/>
      <c r="O38" s="414"/>
      <c r="P38" s="414"/>
      <c r="Q38" s="414"/>
      <c r="R38" s="414"/>
      <c r="S38" s="414"/>
      <c r="T38" s="414"/>
      <c r="U38" s="414"/>
      <c r="V38" s="414"/>
      <c r="W38" s="414"/>
    </row>
    <row r="39" spans="1:23" ht="26.25" customHeight="1">
      <c r="A39" s="131" t="s">
        <v>546</v>
      </c>
      <c r="B39" s="131" t="s">
        <v>471</v>
      </c>
      <c r="C39" s="414" t="s">
        <v>391</v>
      </c>
      <c r="D39" s="414"/>
      <c r="E39" s="414"/>
      <c r="F39" s="414"/>
      <c r="G39" s="414"/>
      <c r="H39" s="414"/>
      <c r="I39" s="414"/>
      <c r="J39" s="414"/>
      <c r="K39" s="414"/>
      <c r="L39" s="415"/>
      <c r="M39" s="415"/>
      <c r="N39" s="416"/>
      <c r="O39" s="416"/>
      <c r="P39" s="416"/>
      <c r="Q39" s="416"/>
      <c r="R39" s="416"/>
      <c r="S39" s="416"/>
      <c r="T39" s="416"/>
      <c r="U39" s="416"/>
      <c r="V39" s="416"/>
      <c r="W39" s="416"/>
    </row>
    <row r="40" spans="1:23" ht="7.5" customHeight="1"/>
  </sheetData>
  <mergeCells count="59">
    <mergeCell ref="C21:K21"/>
    <mergeCell ref="L21:W21"/>
    <mergeCell ref="B13:W13"/>
    <mergeCell ref="C14:W14"/>
    <mergeCell ref="A1:W1"/>
    <mergeCell ref="A2:W2"/>
    <mergeCell ref="A3:W3"/>
    <mergeCell ref="A5:W5"/>
    <mergeCell ref="A7:W7"/>
    <mergeCell ref="A8:W8"/>
    <mergeCell ref="D15:W15"/>
    <mergeCell ref="C16:W16"/>
    <mergeCell ref="D17:W17"/>
    <mergeCell ref="C20:K20"/>
    <mergeCell ref="L20:W20"/>
    <mergeCell ref="A9:W9"/>
    <mergeCell ref="C22:K22"/>
    <mergeCell ref="L22:W22"/>
    <mergeCell ref="C23:K23"/>
    <mergeCell ref="L23:W23"/>
    <mergeCell ref="L25:M25"/>
    <mergeCell ref="N25:W25"/>
    <mergeCell ref="C26:K27"/>
    <mergeCell ref="L26:M26"/>
    <mergeCell ref="N26:W29"/>
    <mergeCell ref="L27:M27"/>
    <mergeCell ref="C28:K29"/>
    <mergeCell ref="L28:M28"/>
    <mergeCell ref="L29:M29"/>
    <mergeCell ref="C30:K30"/>
    <mergeCell ref="L30:M30"/>
    <mergeCell ref="N30:W30"/>
    <mergeCell ref="C31:K31"/>
    <mergeCell ref="L31:M31"/>
    <mergeCell ref="N31:W31"/>
    <mergeCell ref="C32:K32"/>
    <mergeCell ref="L32:M32"/>
    <mergeCell ref="N32:W32"/>
    <mergeCell ref="C33:K33"/>
    <mergeCell ref="L33:M33"/>
    <mergeCell ref="N33:W33"/>
    <mergeCell ref="C34:K34"/>
    <mergeCell ref="L34:M34"/>
    <mergeCell ref="N34:W34"/>
    <mergeCell ref="C35:K35"/>
    <mergeCell ref="L35:M35"/>
    <mergeCell ref="N35:W35"/>
    <mergeCell ref="C36:K36"/>
    <mergeCell ref="L36:M36"/>
    <mergeCell ref="N36:W36"/>
    <mergeCell ref="C37:K37"/>
    <mergeCell ref="L37:M37"/>
    <mergeCell ref="N37:W37"/>
    <mergeCell ref="C38:K38"/>
    <mergeCell ref="L38:M38"/>
    <mergeCell ref="N38:W38"/>
    <mergeCell ref="C39:K39"/>
    <mergeCell ref="L39:M39"/>
    <mergeCell ref="N39:W39"/>
  </mergeCells>
  <phoneticPr fontId="2"/>
  <conditionalFormatting sqref="C20:K20">
    <cfRule type="expression" dxfId="70" priority="64">
      <formula>$B20="□"</formula>
    </cfRule>
  </conditionalFormatting>
  <conditionalFormatting sqref="C21:K23">
    <cfRule type="expression" dxfId="69" priority="63">
      <formula>$B21="□"</formula>
    </cfRule>
  </conditionalFormatting>
  <conditionalFormatting sqref="C26">
    <cfRule type="expression" dxfId="68" priority="62">
      <formula>$B26="□"</formula>
    </cfRule>
  </conditionalFormatting>
  <conditionalFormatting sqref="C28">
    <cfRule type="expression" dxfId="67" priority="61">
      <formula>$B28="□"</formula>
    </cfRule>
  </conditionalFormatting>
  <conditionalFormatting sqref="C30:K30">
    <cfRule type="expression" dxfId="66" priority="60">
      <formula>$B30="□"</formula>
    </cfRule>
  </conditionalFormatting>
  <conditionalFormatting sqref="C31:K39">
    <cfRule type="expression" dxfId="65" priority="59">
      <formula>$B31="□"</formula>
    </cfRule>
  </conditionalFormatting>
  <dataValidations count="2">
    <dataValidation type="list" allowBlank="1" showInputMessage="1" showErrorMessage="1" sqref="A20:B23 A26:B26 A28:B28 B30:B39 A30:A31 A34:A38" xr:uid="{00000000-0002-0000-1500-000000000000}">
      <formula1>"□,☑,■"</formula1>
    </dataValidation>
    <dataValidation type="list" allowBlank="1" showInputMessage="1" showErrorMessage="1" sqref="A27:B27 A29:B29" xr:uid="{00000000-0002-0000-1500-000001000000}">
      <formula1>"□,■"</formula1>
    </dataValidation>
  </dataValidations>
  <pageMargins left="0.7" right="0.7" top="0.75" bottom="0.75" header="0.3" footer="0.3"/>
  <pageSetup paperSize="9" scale="91" fitToHeight="0" orientation="portrait" r:id="rId1"/>
  <rowBreaks count="1" manualBreakCount="1">
    <brk id="10" max="2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pageSetUpPr fitToPage="1"/>
  </sheetPr>
  <dimension ref="A1:AV293"/>
  <sheetViews>
    <sheetView view="pageBreakPreview" topLeftCell="A127" zoomScaleNormal="100" zoomScaleSheetLayoutView="100" workbookViewId="0">
      <selection activeCell="B150" sqref="B150"/>
    </sheetView>
  </sheetViews>
  <sheetFormatPr defaultColWidth="9" defaultRowHeight="18.75" customHeight="1"/>
  <cols>
    <col min="1" max="2" width="8.625" style="61" customWidth="1"/>
    <col min="3" max="25" width="3.375" style="61" customWidth="1"/>
    <col min="26" max="16384" width="9" style="61"/>
  </cols>
  <sheetData>
    <row r="1" spans="1:48" ht="18.75" customHeight="1">
      <c r="A1" s="430" t="s">
        <v>167</v>
      </c>
      <c r="B1" s="430"/>
      <c r="C1" s="430"/>
      <c r="D1" s="430"/>
      <c r="E1" s="430"/>
      <c r="F1" s="430"/>
      <c r="G1" s="430"/>
      <c r="H1" s="430"/>
      <c r="I1" s="430"/>
      <c r="J1" s="430"/>
      <c r="K1" s="430"/>
      <c r="L1" s="430"/>
      <c r="M1" s="430"/>
      <c r="N1" s="430"/>
      <c r="O1" s="430"/>
      <c r="P1" s="430"/>
      <c r="Q1" s="430"/>
      <c r="R1" s="430"/>
      <c r="S1" s="430"/>
      <c r="T1" s="430"/>
      <c r="U1" s="430"/>
      <c r="V1" s="430"/>
      <c r="W1" s="430"/>
    </row>
    <row r="2" spans="1:48" ht="18.75" customHeight="1">
      <c r="A2" s="430" t="s">
        <v>271</v>
      </c>
      <c r="B2" s="430"/>
      <c r="C2" s="430"/>
      <c r="D2" s="430"/>
      <c r="E2" s="430"/>
      <c r="F2" s="430"/>
      <c r="G2" s="430"/>
      <c r="H2" s="430"/>
      <c r="I2" s="430"/>
      <c r="J2" s="430"/>
      <c r="K2" s="430"/>
      <c r="L2" s="430"/>
      <c r="M2" s="430"/>
      <c r="N2" s="430"/>
      <c r="O2" s="430"/>
      <c r="P2" s="430"/>
      <c r="Q2" s="430"/>
      <c r="R2" s="430"/>
      <c r="S2" s="430"/>
      <c r="T2" s="430"/>
      <c r="U2" s="430"/>
      <c r="V2" s="430"/>
      <c r="W2" s="430"/>
    </row>
    <row r="3" spans="1:48" ht="18.75" customHeight="1">
      <c r="A3" s="430" t="s">
        <v>561</v>
      </c>
      <c r="B3" s="430"/>
      <c r="C3" s="430"/>
      <c r="D3" s="430"/>
      <c r="E3" s="430"/>
      <c r="F3" s="430"/>
      <c r="G3" s="430"/>
      <c r="H3" s="430"/>
      <c r="I3" s="430"/>
      <c r="J3" s="430"/>
      <c r="K3" s="430"/>
      <c r="L3" s="430"/>
      <c r="M3" s="430"/>
      <c r="N3" s="430"/>
      <c r="O3" s="430"/>
      <c r="P3" s="430"/>
      <c r="Q3" s="430"/>
      <c r="R3" s="430"/>
      <c r="S3" s="430"/>
      <c r="T3" s="430"/>
      <c r="U3" s="430"/>
      <c r="V3" s="430"/>
      <c r="W3" s="430"/>
    </row>
    <row r="5" spans="1:48" ht="80.099999999999994" customHeight="1">
      <c r="A5" s="328" t="s">
        <v>498</v>
      </c>
      <c r="B5" s="328"/>
      <c r="C5" s="328"/>
      <c r="D5" s="328"/>
      <c r="E5" s="328"/>
      <c r="F5" s="328"/>
      <c r="G5" s="328"/>
      <c r="H5" s="328"/>
      <c r="I5" s="328"/>
      <c r="J5" s="328"/>
      <c r="K5" s="328"/>
      <c r="L5" s="328"/>
      <c r="M5" s="328"/>
      <c r="N5" s="328"/>
      <c r="O5" s="328"/>
      <c r="P5" s="328"/>
      <c r="Q5" s="328"/>
      <c r="R5" s="328"/>
      <c r="S5" s="328"/>
      <c r="T5" s="328"/>
      <c r="U5" s="328"/>
      <c r="V5" s="328"/>
      <c r="W5" s="328"/>
      <c r="Z5" s="64"/>
      <c r="AA5" s="64"/>
      <c r="AB5" s="64"/>
      <c r="AC5" s="64"/>
      <c r="AD5" s="64"/>
      <c r="AE5" s="64"/>
      <c r="AF5" s="64"/>
      <c r="AG5" s="64"/>
      <c r="AH5" s="64"/>
      <c r="AI5" s="64"/>
      <c r="AJ5" s="64"/>
      <c r="AK5" s="64"/>
      <c r="AL5" s="64"/>
      <c r="AM5" s="64"/>
      <c r="AN5" s="64"/>
      <c r="AO5" s="64"/>
      <c r="AP5" s="64"/>
      <c r="AQ5" s="64"/>
      <c r="AR5" s="64"/>
      <c r="AS5" s="64"/>
      <c r="AT5" s="64"/>
      <c r="AU5" s="64"/>
      <c r="AV5" s="64"/>
    </row>
    <row r="7" spans="1:48" ht="38.25" customHeight="1">
      <c r="A7" s="328" t="s">
        <v>529</v>
      </c>
      <c r="B7" s="328"/>
      <c r="C7" s="328"/>
      <c r="D7" s="328"/>
      <c r="E7" s="328"/>
      <c r="F7" s="328"/>
      <c r="G7" s="328"/>
      <c r="H7" s="328"/>
      <c r="I7" s="328"/>
      <c r="J7" s="328"/>
      <c r="K7" s="328"/>
      <c r="L7" s="328"/>
      <c r="M7" s="328"/>
      <c r="N7" s="328"/>
      <c r="O7" s="328"/>
      <c r="P7" s="328"/>
      <c r="Q7" s="328"/>
      <c r="R7" s="328"/>
      <c r="S7" s="328"/>
      <c r="T7" s="328"/>
      <c r="U7" s="328"/>
      <c r="V7" s="328"/>
      <c r="W7" s="328"/>
    </row>
    <row r="8" spans="1:48" s="112" customFormat="1" ht="39" customHeight="1">
      <c r="A8" s="328" t="s">
        <v>588</v>
      </c>
      <c r="B8" s="328"/>
      <c r="C8" s="328"/>
      <c r="D8" s="328"/>
      <c r="E8" s="328"/>
      <c r="F8" s="328"/>
      <c r="G8" s="328"/>
      <c r="H8" s="328"/>
      <c r="I8" s="328"/>
      <c r="J8" s="328"/>
      <c r="K8" s="328"/>
      <c r="L8" s="328"/>
      <c r="M8" s="328"/>
      <c r="N8" s="328"/>
      <c r="O8" s="328"/>
      <c r="P8" s="328"/>
      <c r="Q8" s="328"/>
      <c r="R8" s="328"/>
      <c r="S8" s="328"/>
      <c r="T8" s="328"/>
      <c r="U8" s="328"/>
      <c r="V8" s="328"/>
      <c r="W8" s="328"/>
    </row>
    <row r="9" spans="1:48" s="210" customFormat="1" ht="18.75" customHeight="1">
      <c r="A9" s="328" t="s">
        <v>623</v>
      </c>
      <c r="B9" s="328"/>
      <c r="C9" s="328"/>
      <c r="D9" s="328"/>
      <c r="E9" s="328"/>
      <c r="F9" s="328"/>
      <c r="G9" s="328"/>
      <c r="H9" s="328"/>
      <c r="I9" s="328"/>
      <c r="J9" s="328"/>
      <c r="K9" s="328"/>
      <c r="L9" s="328"/>
      <c r="M9" s="328"/>
      <c r="N9" s="328"/>
      <c r="O9" s="328"/>
      <c r="P9" s="328"/>
      <c r="Q9" s="328"/>
      <c r="R9" s="328"/>
      <c r="S9" s="328"/>
      <c r="T9" s="328"/>
      <c r="U9" s="328"/>
      <c r="V9" s="328"/>
      <c r="W9" s="328"/>
    </row>
    <row r="11" spans="1:48" ht="18.75" customHeight="1">
      <c r="M11" s="61" t="s">
        <v>470</v>
      </c>
      <c r="Q11" s="61" t="str">
        <f>IF(名称="","",名称)</f>
        <v/>
      </c>
    </row>
    <row r="12" spans="1:48" ht="18.75" customHeight="1">
      <c r="A12" s="61" t="s">
        <v>567</v>
      </c>
    </row>
    <row r="13" spans="1:48" s="112" customFormat="1" ht="18.75" customHeight="1">
      <c r="A13" s="120" t="s">
        <v>589</v>
      </c>
      <c r="B13" s="120" t="s">
        <v>187</v>
      </c>
    </row>
    <row r="14" spans="1:48" ht="18.75" customHeight="1">
      <c r="A14" s="111" t="s">
        <v>555</v>
      </c>
      <c r="B14" s="67" t="s">
        <v>471</v>
      </c>
      <c r="C14" s="328" t="s">
        <v>369</v>
      </c>
      <c r="D14" s="328"/>
      <c r="E14" s="328"/>
      <c r="F14" s="328"/>
      <c r="G14" s="328"/>
      <c r="H14" s="328"/>
      <c r="I14" s="328"/>
      <c r="J14" s="328"/>
      <c r="K14" s="328"/>
      <c r="L14" s="328"/>
      <c r="M14" s="328"/>
      <c r="N14" s="328"/>
      <c r="O14" s="328"/>
      <c r="P14" s="328"/>
      <c r="Q14" s="328"/>
      <c r="R14" s="328"/>
      <c r="S14" s="328"/>
      <c r="T14" s="328"/>
      <c r="U14" s="328"/>
      <c r="V14" s="328"/>
      <c r="W14" s="328"/>
    </row>
    <row r="15" spans="1:48" ht="18.75" customHeight="1">
      <c r="A15" s="111" t="s">
        <v>555</v>
      </c>
      <c r="B15" s="67" t="s">
        <v>471</v>
      </c>
      <c r="C15" s="328" t="s">
        <v>495</v>
      </c>
      <c r="D15" s="328"/>
      <c r="E15" s="328"/>
      <c r="F15" s="328"/>
      <c r="G15" s="328"/>
      <c r="H15" s="328"/>
      <c r="I15" s="328"/>
      <c r="J15" s="328"/>
      <c r="K15" s="328"/>
      <c r="L15" s="328"/>
      <c r="M15" s="328"/>
      <c r="N15" s="328"/>
      <c r="O15" s="328"/>
      <c r="P15" s="328"/>
      <c r="Q15" s="328"/>
      <c r="R15" s="328"/>
      <c r="S15" s="328"/>
      <c r="T15" s="328"/>
      <c r="U15" s="328"/>
      <c r="V15" s="328"/>
      <c r="W15" s="328"/>
    </row>
    <row r="16" spans="1:48" ht="18.75" customHeight="1">
      <c r="B16" s="74"/>
      <c r="C16" s="69" t="s">
        <v>494</v>
      </c>
      <c r="D16" s="73"/>
      <c r="E16" s="73"/>
      <c r="F16" s="73"/>
      <c r="G16" s="73"/>
      <c r="H16" s="73"/>
      <c r="I16" s="73"/>
      <c r="J16" s="73"/>
      <c r="K16" s="73"/>
      <c r="L16" s="73"/>
      <c r="M16" s="73"/>
      <c r="N16" s="73"/>
      <c r="O16" s="73"/>
      <c r="P16" s="73"/>
      <c r="Q16" s="73"/>
      <c r="R16" s="73"/>
      <c r="S16" s="73"/>
      <c r="T16" s="73"/>
      <c r="U16" s="73"/>
      <c r="V16" s="73"/>
      <c r="W16" s="73"/>
    </row>
    <row r="17" spans="1:23" ht="18.75" customHeight="1">
      <c r="A17" s="111" t="s">
        <v>555</v>
      </c>
      <c r="B17" s="67" t="s">
        <v>471</v>
      </c>
      <c r="C17" s="328" t="s">
        <v>504</v>
      </c>
      <c r="D17" s="328"/>
      <c r="E17" s="328"/>
      <c r="F17" s="328"/>
      <c r="G17" s="328"/>
      <c r="H17" s="328"/>
      <c r="I17" s="328"/>
      <c r="J17" s="328"/>
      <c r="K17" s="328"/>
      <c r="L17" s="328"/>
      <c r="M17" s="328"/>
      <c r="N17" s="328"/>
      <c r="O17" s="328"/>
      <c r="P17" s="328"/>
      <c r="Q17" s="328"/>
      <c r="R17" s="328"/>
      <c r="S17" s="328"/>
      <c r="T17" s="328"/>
      <c r="U17" s="328"/>
      <c r="V17" s="328"/>
      <c r="W17" s="328"/>
    </row>
    <row r="18" spans="1:23" ht="30" customHeight="1">
      <c r="A18" s="111" t="s">
        <v>555</v>
      </c>
      <c r="B18" s="67" t="s">
        <v>471</v>
      </c>
      <c r="C18" s="328" t="s">
        <v>606</v>
      </c>
      <c r="D18" s="328"/>
      <c r="E18" s="328"/>
      <c r="F18" s="328"/>
      <c r="G18" s="328"/>
      <c r="H18" s="328"/>
      <c r="I18" s="328"/>
      <c r="J18" s="328"/>
      <c r="K18" s="328"/>
      <c r="L18" s="328"/>
      <c r="M18" s="328"/>
      <c r="N18" s="328"/>
      <c r="O18" s="328"/>
      <c r="P18" s="328"/>
      <c r="Q18" s="328"/>
      <c r="R18" s="328"/>
      <c r="S18" s="328"/>
      <c r="T18" s="328"/>
      <c r="U18" s="328"/>
      <c r="V18" s="328"/>
      <c r="W18" s="328"/>
    </row>
    <row r="20" spans="1:23" ht="18.75" customHeight="1">
      <c r="M20" s="61" t="s">
        <v>470</v>
      </c>
      <c r="Q20" s="61" t="str">
        <f>IF(名称="","",名称)</f>
        <v/>
      </c>
    </row>
    <row r="21" spans="1:23" s="133" customFormat="1" ht="18.75" customHeight="1"/>
    <row r="22" spans="1:23" ht="31.5" customHeight="1">
      <c r="A22" s="431" t="s">
        <v>565</v>
      </c>
      <c r="B22" s="431"/>
      <c r="C22" s="431"/>
      <c r="D22" s="431"/>
      <c r="E22" s="431"/>
      <c r="F22" s="431"/>
      <c r="G22" s="431"/>
      <c r="H22" s="431"/>
      <c r="I22" s="431"/>
      <c r="J22" s="431"/>
      <c r="K22" s="431"/>
      <c r="L22" s="431"/>
      <c r="M22" s="431"/>
      <c r="N22" s="431"/>
      <c r="O22" s="431"/>
      <c r="P22" s="431"/>
      <c r="Q22" s="431"/>
      <c r="R22" s="431"/>
      <c r="S22" s="431"/>
      <c r="T22" s="431"/>
      <c r="U22" s="431"/>
      <c r="V22" s="431"/>
      <c r="W22" s="431"/>
    </row>
    <row r="23" spans="1:23" ht="18.75" customHeight="1">
      <c r="A23" s="93"/>
      <c r="B23" s="330" t="s">
        <v>370</v>
      </c>
      <c r="C23" s="330"/>
      <c r="D23" s="330"/>
      <c r="E23" s="330"/>
      <c r="F23" s="330"/>
      <c r="G23" s="330"/>
      <c r="H23" s="330"/>
      <c r="I23" s="330"/>
      <c r="J23" s="330"/>
      <c r="K23" s="330"/>
      <c r="L23" s="330"/>
      <c r="M23" s="330"/>
      <c r="N23" s="330"/>
      <c r="O23" s="330"/>
      <c r="P23" s="330"/>
      <c r="Q23" s="330"/>
      <c r="R23" s="330"/>
      <c r="S23" s="330"/>
      <c r="T23" s="330"/>
      <c r="U23" s="330"/>
      <c r="V23" s="330"/>
    </row>
    <row r="24" spans="1:23" ht="19.5" customHeight="1">
      <c r="A24" s="93"/>
      <c r="B24" s="93"/>
      <c r="C24" s="330" t="s">
        <v>503</v>
      </c>
      <c r="D24" s="330"/>
      <c r="E24" s="330"/>
      <c r="F24" s="330"/>
      <c r="G24" s="330"/>
      <c r="H24" s="330"/>
      <c r="I24" s="330"/>
      <c r="J24" s="330"/>
      <c r="K24" s="330"/>
      <c r="L24" s="330"/>
      <c r="M24" s="330"/>
      <c r="N24" s="330"/>
      <c r="O24" s="330"/>
      <c r="P24" s="330"/>
      <c r="Q24" s="330"/>
      <c r="R24" s="330"/>
      <c r="S24" s="330"/>
      <c r="T24" s="330"/>
      <c r="U24" s="330"/>
      <c r="V24" s="330"/>
    </row>
    <row r="25" spans="1:23" ht="19.5" customHeight="1">
      <c r="A25" s="93"/>
      <c r="B25" s="330" t="s">
        <v>371</v>
      </c>
      <c r="C25" s="330"/>
      <c r="D25" s="330"/>
      <c r="E25" s="330"/>
      <c r="F25" s="330"/>
      <c r="G25" s="330"/>
      <c r="H25" s="330"/>
      <c r="I25" s="330"/>
      <c r="J25" s="330"/>
      <c r="K25" s="330"/>
      <c r="L25" s="330"/>
      <c r="M25" s="330"/>
      <c r="N25" s="330"/>
      <c r="O25" s="330"/>
      <c r="P25" s="330"/>
      <c r="Q25" s="330"/>
      <c r="R25" s="330"/>
      <c r="S25" s="330"/>
      <c r="T25" s="330"/>
      <c r="U25" s="330"/>
      <c r="V25" s="330"/>
    </row>
    <row r="26" spans="1:23" ht="29.25" customHeight="1">
      <c r="A26" s="93"/>
      <c r="B26" s="93"/>
      <c r="C26" s="330" t="s">
        <v>501</v>
      </c>
      <c r="D26" s="330"/>
      <c r="E26" s="330"/>
      <c r="F26" s="330"/>
      <c r="G26" s="330"/>
      <c r="H26" s="330"/>
      <c r="I26" s="330"/>
      <c r="J26" s="330"/>
      <c r="K26" s="330"/>
      <c r="L26" s="330"/>
      <c r="M26" s="330"/>
      <c r="N26" s="330"/>
      <c r="O26" s="330"/>
      <c r="P26" s="330"/>
      <c r="Q26" s="330"/>
      <c r="R26" s="330"/>
      <c r="S26" s="330"/>
      <c r="T26" s="330"/>
      <c r="U26" s="330"/>
      <c r="V26" s="330"/>
    </row>
    <row r="27" spans="1:23" s="133" customFormat="1" ht="18.75" customHeight="1">
      <c r="B27" s="93"/>
      <c r="C27" s="93"/>
      <c r="D27" s="132"/>
      <c r="E27" s="132"/>
      <c r="F27" s="132"/>
      <c r="G27" s="132"/>
      <c r="H27" s="132"/>
      <c r="I27" s="132"/>
      <c r="J27" s="132"/>
      <c r="K27" s="132"/>
      <c r="L27" s="132"/>
      <c r="M27" s="132"/>
      <c r="N27" s="132"/>
      <c r="O27" s="132"/>
      <c r="P27" s="132"/>
      <c r="Q27" s="132"/>
      <c r="R27" s="132"/>
      <c r="S27" s="132"/>
      <c r="T27" s="132"/>
      <c r="U27" s="132"/>
      <c r="V27" s="132"/>
      <c r="W27" s="132"/>
    </row>
    <row r="28" spans="1:23" ht="18.75" customHeight="1">
      <c r="A28" s="61" t="s">
        <v>566</v>
      </c>
    </row>
    <row r="29" spans="1:23" s="112" customFormat="1" ht="18.75" customHeight="1">
      <c r="A29" s="120" t="s">
        <v>589</v>
      </c>
      <c r="B29" s="120" t="s">
        <v>187</v>
      </c>
    </row>
    <row r="30" spans="1:23" ht="18.75" customHeight="1">
      <c r="A30" s="111" t="s">
        <v>554</v>
      </c>
      <c r="B30" s="92" t="s">
        <v>471</v>
      </c>
      <c r="C30" s="432" t="s">
        <v>392</v>
      </c>
      <c r="D30" s="432"/>
      <c r="E30" s="432"/>
      <c r="F30" s="432"/>
      <c r="G30" s="432"/>
      <c r="H30" s="432"/>
      <c r="I30" s="432"/>
      <c r="J30" s="432"/>
      <c r="K30" s="432"/>
      <c r="L30" s="432"/>
      <c r="M30" s="432"/>
      <c r="N30" s="432"/>
      <c r="O30" s="432"/>
      <c r="P30" s="432"/>
      <c r="Q30" s="432"/>
      <c r="R30" s="432"/>
      <c r="S30" s="432"/>
      <c r="T30" s="432"/>
      <c r="U30" s="432"/>
      <c r="V30" s="432"/>
      <c r="W30" s="432"/>
    </row>
    <row r="31" spans="1:23" ht="18.75" customHeight="1">
      <c r="A31" s="111" t="s">
        <v>554</v>
      </c>
      <c r="B31" s="92" t="s">
        <v>471</v>
      </c>
      <c r="C31" s="432" t="s">
        <v>393</v>
      </c>
      <c r="D31" s="432"/>
      <c r="E31" s="432"/>
      <c r="F31" s="432"/>
      <c r="G31" s="432"/>
      <c r="H31" s="432"/>
      <c r="I31" s="432"/>
      <c r="J31" s="432"/>
      <c r="K31" s="432"/>
      <c r="L31" s="432"/>
      <c r="M31" s="432"/>
      <c r="N31" s="432"/>
      <c r="O31" s="432"/>
      <c r="P31" s="432"/>
      <c r="Q31" s="432"/>
      <c r="R31" s="432"/>
      <c r="S31" s="432"/>
      <c r="T31" s="432"/>
      <c r="U31" s="432"/>
      <c r="V31" s="432"/>
      <c r="W31" s="432"/>
    </row>
    <row r="32" spans="1:23" ht="18.75" customHeight="1">
      <c r="A32" s="111" t="s">
        <v>554</v>
      </c>
      <c r="B32" s="92" t="s">
        <v>471</v>
      </c>
      <c r="C32" s="432" t="s">
        <v>273</v>
      </c>
      <c r="D32" s="432"/>
      <c r="E32" s="432"/>
      <c r="F32" s="432"/>
      <c r="G32" s="432"/>
      <c r="H32" s="432"/>
      <c r="I32" s="432"/>
      <c r="J32" s="432"/>
      <c r="K32" s="432"/>
      <c r="L32" s="432"/>
      <c r="M32" s="432"/>
      <c r="N32" s="432"/>
      <c r="O32" s="432"/>
      <c r="P32" s="432"/>
      <c r="Q32" s="432"/>
      <c r="R32" s="432"/>
      <c r="S32" s="432"/>
      <c r="T32" s="432"/>
      <c r="U32" s="432"/>
      <c r="V32" s="432"/>
      <c r="W32" s="432"/>
    </row>
    <row r="34" spans="1:23" ht="18.75" customHeight="1">
      <c r="M34" s="61" t="s">
        <v>470</v>
      </c>
      <c r="Q34" s="61" t="str">
        <f>IF(名称="","",名称)</f>
        <v/>
      </c>
    </row>
    <row r="35" spans="1:23" ht="18.75" customHeight="1">
      <c r="A35" s="61" t="s">
        <v>568</v>
      </c>
    </row>
    <row r="36" spans="1:23" s="112" customFormat="1" ht="18.75" customHeight="1">
      <c r="A36" s="120" t="s">
        <v>589</v>
      </c>
      <c r="B36" s="120" t="s">
        <v>187</v>
      </c>
    </row>
    <row r="37" spans="1:23" ht="18.75" customHeight="1">
      <c r="A37" s="111" t="s">
        <v>554</v>
      </c>
      <c r="B37" s="92" t="s">
        <v>471</v>
      </c>
      <c r="C37" s="328" t="s">
        <v>513</v>
      </c>
      <c r="D37" s="328"/>
      <c r="E37" s="328"/>
      <c r="F37" s="328"/>
      <c r="G37" s="328"/>
      <c r="H37" s="328"/>
      <c r="I37" s="328"/>
      <c r="J37" s="328"/>
      <c r="K37" s="328"/>
      <c r="L37" s="328"/>
      <c r="M37" s="328"/>
      <c r="N37" s="328"/>
      <c r="O37" s="328"/>
      <c r="P37" s="328"/>
      <c r="Q37" s="328"/>
      <c r="R37" s="328"/>
      <c r="S37" s="328"/>
      <c r="T37" s="328"/>
      <c r="U37" s="328"/>
      <c r="V37" s="328"/>
      <c r="W37" s="328"/>
    </row>
    <row r="38" spans="1:23" ht="18.75" customHeight="1">
      <c r="A38" s="111" t="s">
        <v>554</v>
      </c>
      <c r="B38" s="92" t="s">
        <v>471</v>
      </c>
      <c r="C38" s="432" t="s">
        <v>280</v>
      </c>
      <c r="D38" s="432"/>
      <c r="E38" s="432"/>
      <c r="F38" s="432"/>
      <c r="G38" s="432"/>
      <c r="H38" s="432"/>
      <c r="I38" s="432"/>
      <c r="J38" s="432"/>
      <c r="K38" s="432"/>
      <c r="L38" s="432"/>
      <c r="M38" s="432"/>
      <c r="N38" s="432"/>
      <c r="O38" s="432"/>
      <c r="P38" s="432"/>
      <c r="Q38" s="432"/>
      <c r="R38" s="432"/>
      <c r="S38" s="432"/>
      <c r="T38" s="432"/>
      <c r="U38" s="432"/>
      <c r="V38" s="432"/>
      <c r="W38" s="432"/>
    </row>
    <row r="39" spans="1:23" ht="18.75" customHeight="1">
      <c r="A39" s="111" t="s">
        <v>554</v>
      </c>
      <c r="B39" s="92" t="s">
        <v>471</v>
      </c>
      <c r="C39" s="432" t="s">
        <v>281</v>
      </c>
      <c r="D39" s="432"/>
      <c r="E39" s="432"/>
      <c r="F39" s="432"/>
      <c r="G39" s="432"/>
      <c r="H39" s="432"/>
      <c r="I39" s="432"/>
      <c r="J39" s="432"/>
      <c r="K39" s="432"/>
      <c r="L39" s="432"/>
      <c r="M39" s="432"/>
      <c r="N39" s="432"/>
      <c r="O39" s="432"/>
      <c r="P39" s="432"/>
      <c r="Q39" s="432"/>
      <c r="R39" s="432"/>
      <c r="S39" s="432"/>
      <c r="T39" s="432"/>
      <c r="U39" s="432"/>
      <c r="V39" s="432"/>
      <c r="W39" s="432"/>
    </row>
    <row r="40" spans="1:23" ht="18.75" customHeight="1">
      <c r="A40" s="111" t="s">
        <v>554</v>
      </c>
      <c r="B40" s="92" t="s">
        <v>471</v>
      </c>
      <c r="C40" s="432" t="s">
        <v>282</v>
      </c>
      <c r="D40" s="432"/>
      <c r="E40" s="432"/>
      <c r="F40" s="432"/>
      <c r="G40" s="432"/>
      <c r="H40" s="432"/>
      <c r="I40" s="432"/>
      <c r="J40" s="432"/>
      <c r="K40" s="432"/>
      <c r="L40" s="432"/>
      <c r="M40" s="432"/>
      <c r="N40" s="432"/>
      <c r="O40" s="432"/>
      <c r="P40" s="432"/>
      <c r="Q40" s="432"/>
      <c r="R40" s="432"/>
      <c r="S40" s="432"/>
      <c r="T40" s="432"/>
      <c r="U40" s="432"/>
      <c r="V40" s="432"/>
      <c r="W40" s="432"/>
    </row>
    <row r="41" spans="1:23" ht="18.75" customHeight="1">
      <c r="A41" s="111" t="s">
        <v>554</v>
      </c>
      <c r="B41" s="92" t="s">
        <v>471</v>
      </c>
      <c r="C41" s="432" t="s">
        <v>607</v>
      </c>
      <c r="D41" s="432"/>
      <c r="E41" s="432"/>
      <c r="F41" s="432"/>
      <c r="G41" s="432"/>
      <c r="H41" s="432"/>
      <c r="I41" s="432"/>
      <c r="J41" s="432"/>
      <c r="K41" s="432"/>
      <c r="L41" s="432"/>
      <c r="M41" s="432"/>
      <c r="N41" s="432"/>
      <c r="O41" s="432"/>
      <c r="P41" s="432"/>
      <c r="Q41" s="432"/>
      <c r="R41" s="432"/>
      <c r="S41" s="432"/>
      <c r="T41" s="432"/>
      <c r="U41" s="432"/>
      <c r="V41" s="432"/>
      <c r="W41" s="432"/>
    </row>
    <row r="42" spans="1:23" ht="38.1" customHeight="1">
      <c r="A42" s="111" t="s">
        <v>554</v>
      </c>
      <c r="B42" s="92" t="s">
        <v>471</v>
      </c>
      <c r="C42" s="328" t="s">
        <v>583</v>
      </c>
      <c r="D42" s="328"/>
      <c r="E42" s="328"/>
      <c r="F42" s="328"/>
      <c r="G42" s="328"/>
      <c r="H42" s="328"/>
      <c r="I42" s="328"/>
      <c r="J42" s="328"/>
      <c r="K42" s="328"/>
      <c r="L42" s="328"/>
      <c r="M42" s="328"/>
      <c r="N42" s="328"/>
      <c r="O42" s="328"/>
      <c r="P42" s="328"/>
      <c r="Q42" s="328"/>
      <c r="R42" s="328"/>
      <c r="S42" s="328"/>
      <c r="T42" s="328"/>
      <c r="U42" s="328"/>
      <c r="V42" s="328"/>
      <c r="W42" s="328"/>
    </row>
    <row r="43" spans="1:23" ht="36.75" customHeight="1">
      <c r="A43" s="111" t="s">
        <v>554</v>
      </c>
      <c r="B43" s="92" t="s">
        <v>471</v>
      </c>
      <c r="C43" s="433" t="s">
        <v>284</v>
      </c>
      <c r="D43" s="433"/>
      <c r="E43" s="433"/>
      <c r="F43" s="433"/>
      <c r="G43" s="433"/>
      <c r="H43" s="433"/>
      <c r="I43" s="433"/>
      <c r="J43" s="433"/>
      <c r="K43" s="433"/>
      <c r="L43" s="433"/>
      <c r="M43" s="433"/>
      <c r="N43" s="433"/>
      <c r="O43" s="433"/>
      <c r="P43" s="433"/>
      <c r="Q43" s="433"/>
      <c r="R43" s="433"/>
      <c r="S43" s="433"/>
      <c r="T43" s="433"/>
      <c r="U43" s="433"/>
      <c r="V43" s="433"/>
      <c r="W43" s="433"/>
    </row>
    <row r="44" spans="1:23" ht="18.75" customHeight="1">
      <c r="A44" s="111" t="s">
        <v>554</v>
      </c>
      <c r="B44" s="62" t="s">
        <v>499</v>
      </c>
      <c r="C44" s="92" t="s">
        <v>471</v>
      </c>
      <c r="D44" s="328" t="s">
        <v>285</v>
      </c>
      <c r="E44" s="328"/>
      <c r="F44" s="328"/>
      <c r="G44" s="328"/>
      <c r="H44" s="328"/>
      <c r="I44" s="328"/>
      <c r="J44" s="328"/>
      <c r="K44" s="328"/>
      <c r="L44" s="328"/>
      <c r="M44" s="328"/>
      <c r="N44" s="328"/>
      <c r="O44" s="328"/>
      <c r="P44" s="328"/>
      <c r="Q44" s="328"/>
      <c r="R44" s="328"/>
      <c r="S44" s="328"/>
      <c r="T44" s="328"/>
      <c r="U44" s="328"/>
      <c r="V44" s="328"/>
      <c r="W44" s="328"/>
    </row>
    <row r="45" spans="1:23" ht="18.75" customHeight="1">
      <c r="A45" s="111" t="s">
        <v>554</v>
      </c>
      <c r="B45" s="67" t="s">
        <v>499</v>
      </c>
      <c r="C45" s="92" t="s">
        <v>471</v>
      </c>
      <c r="D45" s="328" t="s">
        <v>286</v>
      </c>
      <c r="E45" s="328"/>
      <c r="F45" s="328"/>
      <c r="G45" s="328"/>
      <c r="H45" s="328"/>
      <c r="I45" s="328"/>
      <c r="J45" s="328"/>
      <c r="K45" s="328"/>
      <c r="L45" s="328"/>
      <c r="M45" s="328"/>
      <c r="N45" s="328"/>
      <c r="O45" s="328"/>
      <c r="P45" s="328"/>
      <c r="Q45" s="328"/>
      <c r="R45" s="328"/>
      <c r="S45" s="328"/>
      <c r="T45" s="328"/>
      <c r="U45" s="328"/>
      <c r="V45" s="328"/>
      <c r="W45" s="328"/>
    </row>
    <row r="46" spans="1:23" ht="37.5" customHeight="1">
      <c r="A46" s="111" t="s">
        <v>554</v>
      </c>
      <c r="B46" s="92" t="s">
        <v>471</v>
      </c>
      <c r="C46" s="433" t="s">
        <v>287</v>
      </c>
      <c r="D46" s="433"/>
      <c r="E46" s="433"/>
      <c r="F46" s="433"/>
      <c r="G46" s="433"/>
      <c r="H46" s="433"/>
      <c r="I46" s="433"/>
      <c r="J46" s="433"/>
      <c r="K46" s="433"/>
      <c r="L46" s="433"/>
      <c r="M46" s="433"/>
      <c r="N46" s="433"/>
      <c r="O46" s="433"/>
      <c r="P46" s="433"/>
      <c r="Q46" s="433"/>
      <c r="R46" s="433"/>
      <c r="S46" s="433"/>
      <c r="T46" s="433"/>
      <c r="U46" s="433"/>
      <c r="V46" s="433"/>
      <c r="W46" s="433"/>
    </row>
    <row r="47" spans="1:23" ht="18.75" customHeight="1">
      <c r="A47" s="111" t="s">
        <v>554</v>
      </c>
      <c r="B47" s="67" t="s">
        <v>499</v>
      </c>
      <c r="C47" s="92" t="s">
        <v>471</v>
      </c>
      <c r="D47" s="328" t="s">
        <v>288</v>
      </c>
      <c r="E47" s="328"/>
      <c r="F47" s="328"/>
      <c r="G47" s="328"/>
      <c r="H47" s="328"/>
      <c r="I47" s="328"/>
      <c r="J47" s="328"/>
      <c r="K47" s="328"/>
      <c r="L47" s="328"/>
      <c r="M47" s="328"/>
      <c r="N47" s="328"/>
      <c r="O47" s="328"/>
      <c r="P47" s="328"/>
      <c r="Q47" s="328"/>
      <c r="R47" s="328"/>
      <c r="S47" s="328"/>
      <c r="T47" s="328"/>
      <c r="U47" s="328"/>
      <c r="V47" s="328"/>
      <c r="W47" s="328"/>
    </row>
    <row r="48" spans="1:23" ht="18.75" customHeight="1">
      <c r="A48" s="111" t="s">
        <v>554</v>
      </c>
      <c r="B48" s="67" t="s">
        <v>499</v>
      </c>
      <c r="C48" s="92" t="s">
        <v>471</v>
      </c>
      <c r="D48" s="328" t="s">
        <v>289</v>
      </c>
      <c r="E48" s="328"/>
      <c r="F48" s="328"/>
      <c r="G48" s="328"/>
      <c r="H48" s="328"/>
      <c r="I48" s="328"/>
      <c r="J48" s="328"/>
      <c r="K48" s="328"/>
      <c r="L48" s="328"/>
      <c r="M48" s="328"/>
      <c r="N48" s="328"/>
      <c r="O48" s="328"/>
      <c r="P48" s="328"/>
      <c r="Q48" s="328"/>
      <c r="R48" s="328"/>
      <c r="S48" s="328"/>
      <c r="T48" s="328"/>
      <c r="U48" s="328"/>
      <c r="V48" s="328"/>
      <c r="W48" s="328"/>
    </row>
    <row r="49" spans="1:23" ht="18.75" customHeight="1">
      <c r="A49" s="111" t="s">
        <v>554</v>
      </c>
      <c r="B49" s="67" t="s">
        <v>499</v>
      </c>
      <c r="C49" s="92" t="s">
        <v>471</v>
      </c>
      <c r="D49" s="328" t="s">
        <v>290</v>
      </c>
      <c r="E49" s="328"/>
      <c r="F49" s="328"/>
      <c r="G49" s="328"/>
      <c r="H49" s="328"/>
      <c r="I49" s="328"/>
      <c r="J49" s="328"/>
      <c r="K49" s="328"/>
      <c r="L49" s="328"/>
      <c r="M49" s="328"/>
      <c r="N49" s="328"/>
      <c r="O49" s="328"/>
      <c r="P49" s="328"/>
      <c r="Q49" s="328"/>
      <c r="R49" s="328"/>
      <c r="S49" s="328"/>
      <c r="T49" s="328"/>
      <c r="U49" s="328"/>
      <c r="V49" s="328"/>
      <c r="W49" s="328"/>
    </row>
    <row r="51" spans="1:23" ht="18.75" customHeight="1">
      <c r="M51" s="61" t="s">
        <v>470</v>
      </c>
      <c r="Q51" s="61" t="str">
        <f>IF(名称="","",名称)</f>
        <v/>
      </c>
    </row>
    <row r="52" spans="1:23" ht="18.75" customHeight="1">
      <c r="A52" s="61" t="s">
        <v>569</v>
      </c>
    </row>
    <row r="53" spans="1:23" s="112" customFormat="1" ht="18.75" customHeight="1">
      <c r="A53" s="120" t="s">
        <v>589</v>
      </c>
      <c r="B53" s="120" t="s">
        <v>187</v>
      </c>
    </row>
    <row r="54" spans="1:23" ht="18.75" customHeight="1">
      <c r="A54" s="111" t="s">
        <v>554</v>
      </c>
      <c r="B54" s="92" t="s">
        <v>471</v>
      </c>
      <c r="C54" s="432" t="s">
        <v>292</v>
      </c>
      <c r="D54" s="432"/>
      <c r="E54" s="432"/>
      <c r="F54" s="432"/>
      <c r="G54" s="432"/>
      <c r="H54" s="432"/>
      <c r="I54" s="432"/>
      <c r="J54" s="432"/>
      <c r="K54" s="432"/>
      <c r="L54" s="432"/>
      <c r="M54" s="432"/>
      <c r="N54" s="432"/>
      <c r="O54" s="432"/>
      <c r="P54" s="432"/>
      <c r="Q54" s="432"/>
      <c r="R54" s="432"/>
      <c r="S54" s="432"/>
      <c r="T54" s="432"/>
      <c r="U54" s="432"/>
      <c r="V54" s="432"/>
      <c r="W54" s="432"/>
    </row>
    <row r="55" spans="1:23" ht="18.75" customHeight="1">
      <c r="A55" s="111" t="s">
        <v>554</v>
      </c>
      <c r="B55" s="92" t="s">
        <v>471</v>
      </c>
      <c r="C55" s="432" t="s">
        <v>293</v>
      </c>
      <c r="D55" s="432"/>
      <c r="E55" s="432"/>
      <c r="F55" s="432"/>
      <c r="G55" s="432"/>
      <c r="H55" s="432"/>
      <c r="I55" s="432"/>
      <c r="J55" s="432"/>
      <c r="K55" s="432"/>
      <c r="L55" s="432"/>
      <c r="M55" s="432"/>
      <c r="N55" s="432"/>
      <c r="O55" s="432"/>
      <c r="P55" s="432"/>
      <c r="Q55" s="432"/>
      <c r="R55" s="432"/>
      <c r="S55" s="432"/>
      <c r="T55" s="432"/>
      <c r="U55" s="432"/>
      <c r="V55" s="432"/>
      <c r="W55" s="432"/>
    </row>
    <row r="56" spans="1:23" ht="56.25" customHeight="1">
      <c r="B56" s="62"/>
      <c r="C56" s="328" t="s">
        <v>294</v>
      </c>
      <c r="D56" s="328"/>
      <c r="E56" s="328"/>
      <c r="F56" s="328"/>
      <c r="G56" s="328"/>
      <c r="H56" s="328"/>
      <c r="I56" s="328"/>
      <c r="J56" s="328"/>
      <c r="K56" s="328"/>
      <c r="L56" s="328"/>
      <c r="M56" s="328"/>
      <c r="N56" s="328"/>
      <c r="O56" s="328"/>
      <c r="P56" s="328"/>
      <c r="Q56" s="328"/>
      <c r="R56" s="328"/>
      <c r="S56" s="328"/>
      <c r="T56" s="328"/>
      <c r="U56" s="328"/>
      <c r="V56" s="328"/>
      <c r="W56" s="328"/>
    </row>
    <row r="57" spans="1:23" ht="18.75" customHeight="1">
      <c r="A57" s="111" t="s">
        <v>554</v>
      </c>
      <c r="B57" s="92" t="s">
        <v>471</v>
      </c>
      <c r="C57" s="432" t="s">
        <v>295</v>
      </c>
      <c r="D57" s="432"/>
      <c r="E57" s="432"/>
      <c r="F57" s="432"/>
      <c r="G57" s="432"/>
      <c r="H57" s="432"/>
      <c r="I57" s="432"/>
      <c r="J57" s="432"/>
      <c r="K57" s="432"/>
      <c r="L57" s="432"/>
      <c r="M57" s="432"/>
      <c r="N57" s="432"/>
      <c r="O57" s="432"/>
      <c r="P57" s="432"/>
      <c r="Q57" s="432"/>
      <c r="R57" s="432"/>
      <c r="S57" s="432"/>
      <c r="T57" s="432"/>
      <c r="U57" s="432"/>
      <c r="V57" s="432"/>
      <c r="W57" s="432"/>
    </row>
    <row r="58" spans="1:23" ht="18.75" customHeight="1">
      <c r="B58" s="62"/>
      <c r="C58" s="328" t="s">
        <v>296</v>
      </c>
      <c r="D58" s="328"/>
      <c r="E58" s="328"/>
      <c r="F58" s="328"/>
      <c r="G58" s="328"/>
      <c r="H58" s="328"/>
      <c r="I58" s="328"/>
      <c r="J58" s="328"/>
      <c r="K58" s="328"/>
      <c r="L58" s="328"/>
      <c r="M58" s="328"/>
      <c r="N58" s="328"/>
      <c r="O58" s="328"/>
      <c r="P58" s="328"/>
      <c r="Q58" s="328"/>
      <c r="R58" s="328"/>
      <c r="S58" s="328"/>
      <c r="T58" s="328"/>
      <c r="U58" s="328"/>
      <c r="V58" s="328"/>
      <c r="W58" s="328"/>
    </row>
    <row r="59" spans="1:23" ht="18.75" customHeight="1">
      <c r="A59" s="111" t="s">
        <v>554</v>
      </c>
      <c r="B59" s="67" t="s">
        <v>499</v>
      </c>
      <c r="C59" s="92" t="s">
        <v>471</v>
      </c>
      <c r="D59" s="328" t="s">
        <v>297</v>
      </c>
      <c r="E59" s="328"/>
      <c r="F59" s="328"/>
      <c r="G59" s="328"/>
      <c r="H59" s="328"/>
      <c r="I59" s="328"/>
      <c r="J59" s="328"/>
      <c r="K59" s="328"/>
      <c r="L59" s="328"/>
      <c r="M59" s="328"/>
      <c r="N59" s="328"/>
      <c r="O59" s="328"/>
      <c r="P59" s="328"/>
      <c r="Q59" s="328"/>
      <c r="R59" s="328"/>
      <c r="S59" s="328"/>
      <c r="T59" s="328"/>
      <c r="U59" s="328"/>
      <c r="V59" s="328"/>
      <c r="W59" s="328"/>
    </row>
    <row r="60" spans="1:23" ht="18.75" customHeight="1">
      <c r="B60" s="62"/>
      <c r="C60" s="328" t="s">
        <v>298</v>
      </c>
      <c r="D60" s="328"/>
      <c r="E60" s="328"/>
      <c r="F60" s="328"/>
      <c r="G60" s="328"/>
      <c r="H60" s="328"/>
      <c r="I60" s="328"/>
      <c r="J60" s="328"/>
      <c r="K60" s="328"/>
      <c r="L60" s="328"/>
      <c r="M60" s="328"/>
      <c r="N60" s="328"/>
      <c r="O60" s="328"/>
      <c r="P60" s="328"/>
      <c r="Q60" s="328"/>
      <c r="R60" s="328"/>
      <c r="S60" s="328"/>
      <c r="T60" s="328"/>
      <c r="U60" s="328"/>
      <c r="V60" s="328"/>
      <c r="W60" s="328"/>
    </row>
    <row r="61" spans="1:23" ht="18.75" customHeight="1">
      <c r="A61" s="111" t="s">
        <v>554</v>
      </c>
      <c r="B61" s="67" t="s">
        <v>499</v>
      </c>
      <c r="C61" s="92" t="s">
        <v>471</v>
      </c>
      <c r="D61" s="328" t="s">
        <v>299</v>
      </c>
      <c r="E61" s="328"/>
      <c r="F61" s="328"/>
      <c r="G61" s="328"/>
      <c r="H61" s="328"/>
      <c r="I61" s="328"/>
      <c r="J61" s="328"/>
      <c r="K61" s="328"/>
      <c r="L61" s="328"/>
      <c r="M61" s="328"/>
      <c r="N61" s="328"/>
      <c r="O61" s="328"/>
      <c r="P61" s="328"/>
      <c r="Q61" s="328"/>
      <c r="R61" s="328"/>
      <c r="S61" s="328"/>
      <c r="T61" s="328"/>
      <c r="U61" s="328"/>
      <c r="V61" s="328"/>
      <c r="W61" s="328"/>
    </row>
    <row r="62" spans="1:23" ht="18.75" customHeight="1">
      <c r="A62" s="111" t="s">
        <v>554</v>
      </c>
      <c r="B62" s="67" t="s">
        <v>499</v>
      </c>
      <c r="C62" s="92" t="s">
        <v>471</v>
      </c>
      <c r="D62" s="328" t="s">
        <v>300</v>
      </c>
      <c r="E62" s="328"/>
      <c r="F62" s="328"/>
      <c r="G62" s="328"/>
      <c r="H62" s="328"/>
      <c r="I62" s="328"/>
      <c r="J62" s="328"/>
      <c r="K62" s="328"/>
      <c r="L62" s="328"/>
      <c r="M62" s="328"/>
      <c r="N62" s="328"/>
      <c r="O62" s="328"/>
      <c r="P62" s="328"/>
      <c r="Q62" s="328"/>
      <c r="R62" s="328"/>
      <c r="S62" s="328"/>
      <c r="T62" s="328"/>
      <c r="U62" s="328"/>
      <c r="V62" s="328"/>
      <c r="W62" s="328"/>
    </row>
    <row r="63" spans="1:23" ht="18.75" customHeight="1">
      <c r="A63" s="111" t="s">
        <v>554</v>
      </c>
      <c r="B63" s="92" t="s">
        <v>471</v>
      </c>
      <c r="C63" s="432" t="s">
        <v>301</v>
      </c>
      <c r="D63" s="432"/>
      <c r="E63" s="432"/>
      <c r="F63" s="432"/>
      <c r="G63" s="432"/>
      <c r="H63" s="432"/>
      <c r="I63" s="432"/>
      <c r="J63" s="432"/>
      <c r="K63" s="432"/>
      <c r="L63" s="432"/>
      <c r="M63" s="432"/>
      <c r="N63" s="432"/>
      <c r="O63" s="432"/>
      <c r="P63" s="432"/>
      <c r="Q63" s="432"/>
      <c r="R63" s="432"/>
      <c r="S63" s="432"/>
      <c r="T63" s="432"/>
      <c r="U63" s="432"/>
      <c r="V63" s="432"/>
      <c r="W63" s="432"/>
    </row>
    <row r="64" spans="1:23" ht="18.75" customHeight="1">
      <c r="C64" s="328" t="s">
        <v>302</v>
      </c>
      <c r="D64" s="328"/>
      <c r="E64" s="328"/>
      <c r="F64" s="328"/>
      <c r="G64" s="328"/>
      <c r="H64" s="328"/>
      <c r="I64" s="328"/>
      <c r="J64" s="328"/>
      <c r="K64" s="328"/>
      <c r="L64" s="328"/>
      <c r="M64" s="328"/>
      <c r="N64" s="328"/>
      <c r="O64" s="328"/>
      <c r="P64" s="328"/>
      <c r="Q64" s="328"/>
      <c r="R64" s="328"/>
      <c r="S64" s="328"/>
      <c r="T64" s="328"/>
      <c r="U64" s="328"/>
      <c r="V64" s="328"/>
      <c r="W64" s="328"/>
    </row>
    <row r="65" spans="1:23" ht="18.75" customHeight="1">
      <c r="A65" s="111" t="s">
        <v>554</v>
      </c>
      <c r="B65" s="67" t="s">
        <v>499</v>
      </c>
      <c r="C65" s="92" t="s">
        <v>471</v>
      </c>
      <c r="D65" s="328" t="s">
        <v>303</v>
      </c>
      <c r="E65" s="328"/>
      <c r="F65" s="328"/>
      <c r="G65" s="328"/>
      <c r="H65" s="328"/>
      <c r="I65" s="328"/>
      <c r="J65" s="328"/>
      <c r="K65" s="328"/>
      <c r="L65" s="328"/>
      <c r="M65" s="328"/>
      <c r="N65" s="328"/>
      <c r="O65" s="328"/>
      <c r="P65" s="328"/>
      <c r="Q65" s="328"/>
      <c r="R65" s="328"/>
      <c r="S65" s="328"/>
      <c r="T65" s="328"/>
      <c r="U65" s="328"/>
      <c r="V65" s="328"/>
      <c r="W65" s="328"/>
    </row>
    <row r="66" spans="1:23" ht="18.75" customHeight="1">
      <c r="C66" s="328" t="s">
        <v>304</v>
      </c>
      <c r="D66" s="328"/>
      <c r="E66" s="328"/>
      <c r="F66" s="328"/>
      <c r="G66" s="328"/>
      <c r="H66" s="328"/>
      <c r="I66" s="328"/>
      <c r="J66" s="328"/>
      <c r="K66" s="328"/>
      <c r="L66" s="328"/>
      <c r="M66" s="328"/>
      <c r="N66" s="328"/>
      <c r="O66" s="328"/>
      <c r="P66" s="328"/>
      <c r="Q66" s="328"/>
      <c r="R66" s="328"/>
      <c r="S66" s="328"/>
      <c r="T66" s="328"/>
      <c r="U66" s="328"/>
      <c r="V66" s="328"/>
      <c r="W66" s="328"/>
    </row>
    <row r="67" spans="1:23" ht="18.75" customHeight="1">
      <c r="A67" s="111" t="s">
        <v>554</v>
      </c>
      <c r="B67" s="67" t="s">
        <v>499</v>
      </c>
      <c r="C67" s="92" t="s">
        <v>471</v>
      </c>
      <c r="D67" s="328" t="s">
        <v>305</v>
      </c>
      <c r="E67" s="328"/>
      <c r="F67" s="328"/>
      <c r="G67" s="328"/>
      <c r="H67" s="328"/>
      <c r="I67" s="328"/>
      <c r="J67" s="328"/>
      <c r="K67" s="328"/>
      <c r="L67" s="328"/>
      <c r="M67" s="328"/>
      <c r="N67" s="328"/>
      <c r="O67" s="328"/>
      <c r="P67" s="328"/>
      <c r="Q67" s="328"/>
      <c r="R67" s="328"/>
      <c r="S67" s="328"/>
      <c r="T67" s="328"/>
      <c r="U67" s="328"/>
      <c r="V67" s="328"/>
      <c r="W67" s="328"/>
    </row>
    <row r="68" spans="1:23" ht="18.75" customHeight="1">
      <c r="D68" s="328" t="s">
        <v>306</v>
      </c>
      <c r="E68" s="328"/>
      <c r="F68" s="328"/>
      <c r="G68" s="328"/>
      <c r="H68" s="328"/>
      <c r="I68" s="328"/>
      <c r="J68" s="328"/>
      <c r="K68" s="328"/>
      <c r="L68" s="328"/>
      <c r="M68" s="328"/>
      <c r="N68" s="328"/>
      <c r="O68" s="328"/>
      <c r="P68" s="328"/>
      <c r="Q68" s="328"/>
      <c r="R68" s="328"/>
      <c r="S68" s="328"/>
      <c r="T68" s="328"/>
      <c r="U68" s="328"/>
      <c r="V68" s="328"/>
      <c r="W68" s="328"/>
    </row>
    <row r="69" spans="1:23" ht="18.75" customHeight="1">
      <c r="D69" s="328" t="s">
        <v>307</v>
      </c>
      <c r="E69" s="328"/>
      <c r="F69" s="328"/>
      <c r="G69" s="328"/>
      <c r="H69" s="328"/>
      <c r="I69" s="328"/>
      <c r="J69" s="328"/>
      <c r="K69" s="328"/>
      <c r="L69" s="328"/>
      <c r="M69" s="328"/>
      <c r="N69" s="328"/>
      <c r="O69" s="328"/>
      <c r="P69" s="328"/>
      <c r="Q69" s="328"/>
      <c r="R69" s="328"/>
      <c r="S69" s="328"/>
      <c r="T69" s="328"/>
      <c r="U69" s="328"/>
      <c r="V69" s="328"/>
      <c r="W69" s="328"/>
    </row>
    <row r="71" spans="1:23" ht="18.75" customHeight="1">
      <c r="M71" s="61" t="s">
        <v>470</v>
      </c>
      <c r="Q71" s="61" t="str">
        <f>IF(名称="","",名称)</f>
        <v/>
      </c>
    </row>
    <row r="72" spans="1:23" ht="18.75" customHeight="1">
      <c r="A72" s="93" t="s">
        <v>636</v>
      </c>
    </row>
    <row r="73" spans="1:23" s="112" customFormat="1" ht="18.75" customHeight="1">
      <c r="A73" s="120" t="s">
        <v>589</v>
      </c>
      <c r="B73" s="120" t="s">
        <v>187</v>
      </c>
    </row>
    <row r="74" spans="1:23" ht="18.75" customHeight="1">
      <c r="A74" s="92" t="s">
        <v>471</v>
      </c>
      <c r="B74" s="92" t="s">
        <v>471</v>
      </c>
      <c r="C74" s="432" t="s">
        <v>309</v>
      </c>
      <c r="D74" s="432"/>
      <c r="E74" s="432"/>
      <c r="F74" s="432"/>
      <c r="G74" s="432"/>
      <c r="H74" s="432"/>
      <c r="I74" s="432"/>
      <c r="J74" s="432"/>
      <c r="K74" s="432"/>
      <c r="L74" s="432"/>
      <c r="M74" s="432"/>
      <c r="N74" s="432"/>
      <c r="O74" s="432"/>
      <c r="P74" s="432"/>
      <c r="Q74" s="432"/>
      <c r="R74" s="432"/>
      <c r="S74" s="432"/>
      <c r="T74" s="432"/>
      <c r="U74" s="432"/>
      <c r="V74" s="432"/>
      <c r="W74" s="432"/>
    </row>
    <row r="75" spans="1:23" ht="18.75" customHeight="1">
      <c r="A75" s="92" t="s">
        <v>471</v>
      </c>
      <c r="B75" s="92" t="s">
        <v>471</v>
      </c>
      <c r="C75" s="432" t="s">
        <v>310</v>
      </c>
      <c r="D75" s="432"/>
      <c r="E75" s="432"/>
      <c r="F75" s="432"/>
      <c r="G75" s="432"/>
      <c r="H75" s="432"/>
      <c r="I75" s="432"/>
      <c r="J75" s="432"/>
      <c r="K75" s="432"/>
      <c r="L75" s="432"/>
      <c r="M75" s="432"/>
      <c r="N75" s="432"/>
      <c r="O75" s="432"/>
      <c r="P75" s="432"/>
      <c r="Q75" s="432"/>
      <c r="R75" s="432"/>
      <c r="S75" s="432"/>
      <c r="T75" s="432"/>
      <c r="U75" s="432"/>
      <c r="V75" s="432"/>
      <c r="W75" s="432"/>
    </row>
    <row r="76" spans="1:23" ht="18.75" customHeight="1">
      <c r="A76" s="92" t="s">
        <v>471</v>
      </c>
      <c r="B76" s="92" t="s">
        <v>471</v>
      </c>
      <c r="C76" s="432" t="s">
        <v>311</v>
      </c>
      <c r="D76" s="432"/>
      <c r="E76" s="432"/>
      <c r="F76" s="432"/>
      <c r="G76" s="432"/>
      <c r="H76" s="432"/>
      <c r="I76" s="432"/>
      <c r="J76" s="432"/>
      <c r="K76" s="432"/>
      <c r="L76" s="432"/>
      <c r="M76" s="432"/>
      <c r="N76" s="432"/>
      <c r="O76" s="432"/>
      <c r="P76" s="432"/>
      <c r="Q76" s="432"/>
      <c r="R76" s="432"/>
      <c r="S76" s="432"/>
      <c r="T76" s="432"/>
      <c r="U76" s="432"/>
      <c r="V76" s="432"/>
      <c r="W76" s="432"/>
    </row>
    <row r="77" spans="1:23" ht="18.75" customHeight="1">
      <c r="A77" s="92" t="s">
        <v>471</v>
      </c>
      <c r="B77" s="92" t="s">
        <v>471</v>
      </c>
      <c r="C77" s="432" t="s">
        <v>312</v>
      </c>
      <c r="D77" s="432"/>
      <c r="E77" s="432"/>
      <c r="F77" s="432"/>
      <c r="G77" s="432"/>
      <c r="H77" s="432"/>
      <c r="I77" s="432"/>
      <c r="J77" s="432"/>
      <c r="K77" s="432"/>
      <c r="L77" s="432"/>
      <c r="M77" s="432"/>
      <c r="N77" s="432"/>
      <c r="O77" s="432"/>
      <c r="P77" s="432"/>
      <c r="Q77" s="432"/>
      <c r="R77" s="432"/>
      <c r="S77" s="432"/>
      <c r="T77" s="432"/>
      <c r="U77" s="432"/>
      <c r="V77" s="432"/>
      <c r="W77" s="432"/>
    </row>
    <row r="78" spans="1:23" ht="18.75" customHeight="1">
      <c r="A78" s="92" t="s">
        <v>471</v>
      </c>
      <c r="B78" s="92" t="s">
        <v>471</v>
      </c>
      <c r="C78" s="432" t="s">
        <v>313</v>
      </c>
      <c r="D78" s="432"/>
      <c r="E78" s="432"/>
      <c r="F78" s="432"/>
      <c r="G78" s="432"/>
      <c r="H78" s="432"/>
      <c r="I78" s="432"/>
      <c r="J78" s="432"/>
      <c r="K78" s="432"/>
      <c r="L78" s="432"/>
      <c r="M78" s="432"/>
      <c r="N78" s="432"/>
      <c r="O78" s="432"/>
      <c r="P78" s="432"/>
      <c r="Q78" s="432"/>
      <c r="R78" s="432"/>
      <c r="S78" s="432"/>
      <c r="T78" s="432"/>
      <c r="U78" s="432"/>
      <c r="V78" s="432"/>
      <c r="W78" s="432"/>
    </row>
    <row r="79" spans="1:23" ht="36.75" customHeight="1">
      <c r="B79" s="64"/>
      <c r="C79" s="328" t="s">
        <v>314</v>
      </c>
      <c r="D79" s="328"/>
      <c r="E79" s="328"/>
      <c r="F79" s="328"/>
      <c r="G79" s="328"/>
      <c r="H79" s="328"/>
      <c r="I79" s="328"/>
      <c r="J79" s="328"/>
      <c r="K79" s="328"/>
      <c r="L79" s="328"/>
      <c r="M79" s="328"/>
      <c r="N79" s="328"/>
      <c r="O79" s="328"/>
      <c r="P79" s="328"/>
      <c r="Q79" s="328"/>
      <c r="R79" s="328"/>
      <c r="S79" s="328"/>
      <c r="T79" s="328"/>
      <c r="U79" s="328"/>
      <c r="V79" s="328"/>
      <c r="W79" s="328"/>
    </row>
    <row r="80" spans="1:23" ht="18.75" customHeight="1">
      <c r="A80" s="92" t="s">
        <v>471</v>
      </c>
      <c r="B80" s="92" t="s">
        <v>471</v>
      </c>
      <c r="C80" s="434" t="s">
        <v>627</v>
      </c>
      <c r="D80" s="434"/>
      <c r="E80" s="434"/>
      <c r="F80" s="434"/>
      <c r="G80" s="434"/>
      <c r="H80" s="434"/>
      <c r="I80" s="434"/>
      <c r="J80" s="434"/>
      <c r="K80" s="434"/>
      <c r="L80" s="434"/>
      <c r="M80" s="434"/>
      <c r="N80" s="434"/>
      <c r="O80" s="434"/>
      <c r="P80" s="434"/>
      <c r="Q80" s="434"/>
      <c r="R80" s="434"/>
      <c r="S80" s="434"/>
      <c r="T80" s="434"/>
      <c r="U80" s="434"/>
      <c r="V80" s="434"/>
      <c r="W80" s="434"/>
    </row>
    <row r="81" spans="1:23" ht="18.75" customHeight="1">
      <c r="A81" s="92" t="s">
        <v>471</v>
      </c>
      <c r="B81" s="92" t="s">
        <v>471</v>
      </c>
      <c r="C81" s="432" t="s">
        <v>315</v>
      </c>
      <c r="D81" s="432"/>
      <c r="E81" s="432"/>
      <c r="F81" s="432"/>
      <c r="G81" s="432"/>
      <c r="H81" s="432"/>
      <c r="I81" s="432"/>
      <c r="J81" s="432"/>
      <c r="K81" s="432"/>
      <c r="L81" s="432"/>
      <c r="M81" s="432"/>
      <c r="N81" s="432"/>
      <c r="O81" s="432"/>
      <c r="P81" s="432"/>
      <c r="Q81" s="432"/>
      <c r="R81" s="432"/>
      <c r="S81" s="432"/>
      <c r="T81" s="432"/>
      <c r="U81" s="432"/>
      <c r="V81" s="432"/>
      <c r="W81" s="432"/>
    </row>
    <row r="82" spans="1:23" ht="54" customHeight="1">
      <c r="B82" s="62"/>
      <c r="C82" s="328" t="s">
        <v>316</v>
      </c>
      <c r="D82" s="328"/>
      <c r="E82" s="328"/>
      <c r="F82" s="328"/>
      <c r="G82" s="328"/>
      <c r="H82" s="328"/>
      <c r="I82" s="328"/>
      <c r="J82" s="328"/>
      <c r="K82" s="328"/>
      <c r="L82" s="328"/>
      <c r="M82" s="328"/>
      <c r="N82" s="328"/>
      <c r="O82" s="328"/>
      <c r="P82" s="328"/>
      <c r="Q82" s="328"/>
      <c r="R82" s="328"/>
      <c r="S82" s="328"/>
      <c r="T82" s="328"/>
      <c r="U82" s="328"/>
      <c r="V82" s="328"/>
      <c r="W82" s="328"/>
    </row>
    <row r="83" spans="1:23" ht="38.25" customHeight="1">
      <c r="A83" s="92" t="s">
        <v>471</v>
      </c>
      <c r="B83" s="92" t="s">
        <v>471</v>
      </c>
      <c r="C83" s="433" t="s">
        <v>317</v>
      </c>
      <c r="D83" s="433"/>
      <c r="E83" s="433"/>
      <c r="F83" s="433"/>
      <c r="G83" s="433"/>
      <c r="H83" s="433"/>
      <c r="I83" s="433"/>
      <c r="J83" s="433"/>
      <c r="K83" s="433"/>
      <c r="L83" s="433"/>
      <c r="M83" s="433"/>
      <c r="N83" s="433"/>
      <c r="O83" s="433"/>
      <c r="P83" s="433"/>
      <c r="Q83" s="433"/>
      <c r="R83" s="433"/>
      <c r="S83" s="433"/>
      <c r="T83" s="433"/>
      <c r="U83" s="433"/>
      <c r="V83" s="433"/>
      <c r="W83" s="433"/>
    </row>
    <row r="84" spans="1:23" ht="18.75" customHeight="1">
      <c r="A84" s="92" t="s">
        <v>471</v>
      </c>
      <c r="B84" s="92" t="s">
        <v>471</v>
      </c>
      <c r="C84" s="432" t="s">
        <v>318</v>
      </c>
      <c r="D84" s="432"/>
      <c r="E84" s="432"/>
      <c r="F84" s="432"/>
      <c r="G84" s="432"/>
      <c r="H84" s="432"/>
      <c r="I84" s="432"/>
      <c r="J84" s="432"/>
      <c r="K84" s="432"/>
      <c r="L84" s="432"/>
      <c r="M84" s="432"/>
      <c r="N84" s="432"/>
      <c r="O84" s="432"/>
      <c r="P84" s="432"/>
      <c r="Q84" s="432"/>
      <c r="R84" s="432"/>
      <c r="S84" s="432"/>
      <c r="T84" s="432"/>
      <c r="U84" s="432"/>
      <c r="V84" s="432"/>
      <c r="W84" s="432"/>
    </row>
    <row r="85" spans="1:23" ht="18.75" customHeight="1">
      <c r="A85" s="92" t="s">
        <v>471</v>
      </c>
      <c r="B85" s="92" t="s">
        <v>471</v>
      </c>
      <c r="C85" s="432" t="s">
        <v>319</v>
      </c>
      <c r="D85" s="432"/>
      <c r="E85" s="432"/>
      <c r="F85" s="432"/>
      <c r="G85" s="432"/>
      <c r="H85" s="432"/>
      <c r="I85" s="432"/>
      <c r="J85" s="432"/>
      <c r="K85" s="432"/>
      <c r="L85" s="432"/>
      <c r="M85" s="432"/>
      <c r="N85" s="432"/>
      <c r="O85" s="432"/>
      <c r="P85" s="432"/>
      <c r="Q85" s="432"/>
      <c r="R85" s="432"/>
      <c r="S85" s="432"/>
      <c r="T85" s="432"/>
      <c r="U85" s="432"/>
      <c r="V85" s="432"/>
      <c r="W85" s="432"/>
    </row>
    <row r="86" spans="1:23" ht="37.5" customHeight="1">
      <c r="A86" s="92" t="s">
        <v>471</v>
      </c>
      <c r="B86" s="92" t="s">
        <v>471</v>
      </c>
      <c r="C86" s="433" t="s">
        <v>320</v>
      </c>
      <c r="D86" s="433"/>
      <c r="E86" s="433"/>
      <c r="F86" s="433"/>
      <c r="G86" s="433"/>
      <c r="H86" s="433"/>
      <c r="I86" s="433"/>
      <c r="J86" s="433"/>
      <c r="K86" s="433"/>
      <c r="L86" s="433"/>
      <c r="M86" s="433"/>
      <c r="N86" s="433"/>
      <c r="O86" s="433"/>
      <c r="P86" s="433"/>
      <c r="Q86" s="433"/>
      <c r="R86" s="433"/>
      <c r="S86" s="433"/>
      <c r="T86" s="433"/>
      <c r="U86" s="433"/>
      <c r="V86" s="433"/>
      <c r="W86" s="433"/>
    </row>
    <row r="87" spans="1:23" s="112" customFormat="1" ht="36" customHeight="1">
      <c r="A87" s="111" t="s">
        <v>471</v>
      </c>
      <c r="B87" s="111" t="s">
        <v>471</v>
      </c>
      <c r="C87" s="433" t="s">
        <v>611</v>
      </c>
      <c r="D87" s="433"/>
      <c r="E87" s="433"/>
      <c r="F87" s="433"/>
      <c r="G87" s="433"/>
      <c r="H87" s="433"/>
      <c r="I87" s="433"/>
      <c r="J87" s="433"/>
      <c r="K87" s="433"/>
      <c r="L87" s="433"/>
      <c r="M87" s="433"/>
      <c r="N87" s="433"/>
      <c r="O87" s="433"/>
      <c r="P87" s="433"/>
      <c r="Q87" s="433"/>
      <c r="R87" s="433"/>
      <c r="S87" s="433"/>
      <c r="T87" s="433"/>
      <c r="U87" s="433"/>
      <c r="V87" s="433"/>
      <c r="W87" s="433"/>
    </row>
    <row r="88" spans="1:23" ht="18.75" customHeight="1">
      <c r="A88" s="92" t="s">
        <v>471</v>
      </c>
      <c r="B88" s="92" t="s">
        <v>471</v>
      </c>
      <c r="C88" s="432" t="s">
        <v>592</v>
      </c>
      <c r="D88" s="432"/>
      <c r="E88" s="432"/>
      <c r="F88" s="432"/>
      <c r="G88" s="432"/>
      <c r="H88" s="432"/>
      <c r="I88" s="432"/>
      <c r="J88" s="432"/>
      <c r="K88" s="432"/>
      <c r="L88" s="432"/>
      <c r="M88" s="432"/>
      <c r="N88" s="432"/>
      <c r="O88" s="432"/>
      <c r="P88" s="432"/>
      <c r="Q88" s="432"/>
      <c r="R88" s="432"/>
      <c r="S88" s="432"/>
      <c r="T88" s="432"/>
      <c r="U88" s="432"/>
      <c r="V88" s="432"/>
      <c r="W88" s="432"/>
    </row>
    <row r="89" spans="1:23" s="107" customFormat="1" ht="38.1" customHeight="1">
      <c r="A89" s="92" t="s">
        <v>471</v>
      </c>
      <c r="B89" s="106" t="s">
        <v>499</v>
      </c>
      <c r="C89" s="92" t="s">
        <v>471</v>
      </c>
      <c r="D89" s="328" t="s">
        <v>612</v>
      </c>
      <c r="E89" s="328"/>
      <c r="F89" s="328"/>
      <c r="G89" s="328"/>
      <c r="H89" s="328"/>
      <c r="I89" s="328"/>
      <c r="J89" s="328"/>
      <c r="K89" s="328"/>
      <c r="L89" s="328"/>
      <c r="M89" s="328"/>
      <c r="N89" s="328"/>
      <c r="O89" s="328"/>
      <c r="P89" s="328"/>
      <c r="Q89" s="328"/>
      <c r="R89" s="328"/>
      <c r="S89" s="328"/>
      <c r="T89" s="328"/>
      <c r="U89" s="328"/>
      <c r="V89" s="328"/>
      <c r="W89" s="328"/>
    </row>
    <row r="90" spans="1:23" ht="54" customHeight="1">
      <c r="A90" s="92" t="s">
        <v>471</v>
      </c>
      <c r="B90" s="92" t="s">
        <v>471</v>
      </c>
      <c r="C90" s="433" t="s">
        <v>613</v>
      </c>
      <c r="D90" s="433"/>
      <c r="E90" s="433"/>
      <c r="F90" s="433"/>
      <c r="G90" s="433"/>
      <c r="H90" s="433"/>
      <c r="I90" s="433"/>
      <c r="J90" s="433"/>
      <c r="K90" s="433"/>
      <c r="L90" s="433"/>
      <c r="M90" s="433"/>
      <c r="N90" s="433"/>
      <c r="O90" s="433"/>
      <c r="P90" s="433"/>
      <c r="Q90" s="433"/>
      <c r="R90" s="433"/>
      <c r="S90" s="433"/>
      <c r="T90" s="433"/>
      <c r="U90" s="433"/>
      <c r="V90" s="433"/>
      <c r="W90" s="433"/>
    </row>
    <row r="91" spans="1:23" s="112" customFormat="1" ht="38.1" customHeight="1">
      <c r="A91" s="111" t="s">
        <v>471</v>
      </c>
      <c r="B91" s="111" t="s">
        <v>471</v>
      </c>
      <c r="C91" s="433" t="s">
        <v>549</v>
      </c>
      <c r="D91" s="433"/>
      <c r="E91" s="433"/>
      <c r="F91" s="433"/>
      <c r="G91" s="433"/>
      <c r="H91" s="433"/>
      <c r="I91" s="433"/>
      <c r="J91" s="433"/>
      <c r="K91" s="433"/>
      <c r="L91" s="433"/>
      <c r="M91" s="433"/>
      <c r="N91" s="433"/>
      <c r="O91" s="433"/>
      <c r="P91" s="433"/>
      <c r="Q91" s="433"/>
      <c r="R91" s="433"/>
      <c r="S91" s="433"/>
      <c r="T91" s="433"/>
      <c r="U91" s="433"/>
      <c r="V91" s="433"/>
      <c r="W91" s="433"/>
    </row>
    <row r="93" spans="1:23" ht="18.75" customHeight="1">
      <c r="M93" s="61" t="s">
        <v>470</v>
      </c>
      <c r="Q93" s="61" t="str">
        <f>IF(名称="","",名称)</f>
        <v/>
      </c>
    </row>
    <row r="94" spans="1:23" ht="18.75" customHeight="1">
      <c r="A94" s="61" t="s">
        <v>321</v>
      </c>
    </row>
    <row r="95" spans="1:23" s="112" customFormat="1" ht="18.75" customHeight="1">
      <c r="A95" s="120" t="s">
        <v>589</v>
      </c>
      <c r="B95" s="120" t="s">
        <v>187</v>
      </c>
    </row>
    <row r="96" spans="1:23" ht="18.75" customHeight="1">
      <c r="A96" s="111" t="s">
        <v>471</v>
      </c>
      <c r="B96" s="92" t="s">
        <v>471</v>
      </c>
      <c r="C96" s="432" t="s">
        <v>322</v>
      </c>
      <c r="D96" s="432"/>
      <c r="E96" s="432"/>
      <c r="F96" s="432"/>
      <c r="G96" s="432"/>
      <c r="H96" s="432"/>
      <c r="I96" s="432"/>
      <c r="J96" s="432"/>
      <c r="K96" s="432"/>
      <c r="L96" s="432"/>
      <c r="M96" s="432"/>
      <c r="N96" s="432"/>
      <c r="O96" s="432"/>
      <c r="P96" s="432"/>
      <c r="Q96" s="432"/>
      <c r="R96" s="432"/>
      <c r="S96" s="432"/>
      <c r="T96" s="432"/>
      <c r="U96" s="432"/>
      <c r="V96" s="432"/>
      <c r="W96" s="432"/>
    </row>
    <row r="97" spans="1:23" ht="18.75" customHeight="1">
      <c r="A97" s="111" t="s">
        <v>471</v>
      </c>
      <c r="B97" s="92" t="s">
        <v>471</v>
      </c>
      <c r="C97" s="432" t="s">
        <v>323</v>
      </c>
      <c r="D97" s="432"/>
      <c r="E97" s="432"/>
      <c r="F97" s="432"/>
      <c r="G97" s="432"/>
      <c r="H97" s="432"/>
      <c r="I97" s="432"/>
      <c r="J97" s="432"/>
      <c r="K97" s="432"/>
      <c r="L97" s="432"/>
      <c r="M97" s="432"/>
      <c r="N97" s="432"/>
      <c r="O97" s="432"/>
      <c r="P97" s="432"/>
      <c r="Q97" s="432"/>
      <c r="R97" s="432"/>
      <c r="S97" s="432"/>
      <c r="T97" s="432"/>
      <c r="U97" s="432"/>
      <c r="V97" s="432"/>
      <c r="W97" s="432"/>
    </row>
    <row r="98" spans="1:23" ht="18.75" customHeight="1">
      <c r="A98" s="111" t="s">
        <v>471</v>
      </c>
      <c r="B98" s="92" t="s">
        <v>471</v>
      </c>
      <c r="C98" s="432" t="s">
        <v>324</v>
      </c>
      <c r="D98" s="432"/>
      <c r="E98" s="432"/>
      <c r="F98" s="432"/>
      <c r="G98" s="432"/>
      <c r="H98" s="432"/>
      <c r="I98" s="432"/>
      <c r="J98" s="432"/>
      <c r="K98" s="432"/>
      <c r="L98" s="432"/>
      <c r="M98" s="432"/>
      <c r="N98" s="432"/>
      <c r="O98" s="432"/>
      <c r="P98" s="432"/>
      <c r="Q98" s="432"/>
      <c r="R98" s="432"/>
      <c r="S98" s="432"/>
      <c r="T98" s="432"/>
      <c r="U98" s="432"/>
      <c r="V98" s="432"/>
      <c r="W98" s="432"/>
    </row>
    <row r="100" spans="1:23" ht="18.75" customHeight="1">
      <c r="M100" s="61" t="s">
        <v>470</v>
      </c>
      <c r="Q100" s="61" t="str">
        <f>IF(名称="","",名称)</f>
        <v/>
      </c>
    </row>
    <row r="101" spans="1:23" ht="18.75" customHeight="1">
      <c r="A101" s="61" t="s">
        <v>570</v>
      </c>
    </row>
    <row r="102" spans="1:23" ht="55.5" customHeight="1">
      <c r="B102" s="328" t="s">
        <v>519</v>
      </c>
      <c r="C102" s="328"/>
      <c r="D102" s="328"/>
      <c r="E102" s="328"/>
      <c r="F102" s="328"/>
      <c r="G102" s="328"/>
      <c r="H102" s="328"/>
      <c r="I102" s="328"/>
      <c r="J102" s="328"/>
      <c r="K102" s="328"/>
      <c r="L102" s="328"/>
      <c r="M102" s="328"/>
      <c r="N102" s="328"/>
      <c r="O102" s="328"/>
      <c r="P102" s="328"/>
      <c r="Q102" s="328"/>
      <c r="R102" s="328"/>
      <c r="S102" s="328"/>
      <c r="T102" s="328"/>
      <c r="U102" s="328"/>
      <c r="V102" s="328"/>
      <c r="W102" s="328"/>
    </row>
    <row r="103" spans="1:23" s="112" customFormat="1" ht="18.75" customHeight="1">
      <c r="A103" s="120" t="s">
        <v>589</v>
      </c>
      <c r="B103" s="120" t="s">
        <v>187</v>
      </c>
    </row>
    <row r="104" spans="1:23" ht="18.75" customHeight="1">
      <c r="A104" s="111" t="s">
        <v>471</v>
      </c>
      <c r="B104" s="92" t="s">
        <v>471</v>
      </c>
      <c r="C104" s="433" t="s">
        <v>326</v>
      </c>
      <c r="D104" s="433"/>
      <c r="E104" s="433"/>
      <c r="F104" s="433"/>
      <c r="G104" s="433"/>
      <c r="H104" s="433"/>
      <c r="I104" s="433"/>
      <c r="J104" s="433"/>
      <c r="K104" s="433"/>
      <c r="L104" s="433"/>
      <c r="M104" s="433"/>
      <c r="N104" s="433"/>
      <c r="O104" s="433"/>
      <c r="P104" s="433"/>
      <c r="Q104" s="433"/>
      <c r="R104" s="433"/>
      <c r="S104" s="433"/>
      <c r="T104" s="433"/>
      <c r="U104" s="433"/>
      <c r="V104" s="433"/>
      <c r="W104" s="433"/>
    </row>
    <row r="105" spans="1:23" ht="37.5" customHeight="1">
      <c r="A105" s="111" t="s">
        <v>471</v>
      </c>
      <c r="B105" s="92" t="s">
        <v>471</v>
      </c>
      <c r="C105" s="433" t="s">
        <v>327</v>
      </c>
      <c r="D105" s="433"/>
      <c r="E105" s="433"/>
      <c r="F105" s="433"/>
      <c r="G105" s="433"/>
      <c r="H105" s="433"/>
      <c r="I105" s="433"/>
      <c r="J105" s="433"/>
      <c r="K105" s="433"/>
      <c r="L105" s="433"/>
      <c r="M105" s="433"/>
      <c r="N105" s="433"/>
      <c r="O105" s="433"/>
      <c r="P105" s="433"/>
      <c r="Q105" s="433"/>
      <c r="R105" s="433"/>
      <c r="S105" s="433"/>
      <c r="T105" s="433"/>
      <c r="U105" s="433"/>
      <c r="V105" s="433"/>
      <c r="W105" s="433"/>
    </row>
    <row r="106" spans="1:23" ht="18.75" customHeight="1">
      <c r="A106" s="111" t="s">
        <v>471</v>
      </c>
      <c r="B106" s="92" t="s">
        <v>471</v>
      </c>
      <c r="C106" s="433" t="s">
        <v>328</v>
      </c>
      <c r="D106" s="433"/>
      <c r="E106" s="433"/>
      <c r="F106" s="433"/>
      <c r="G106" s="433"/>
      <c r="H106" s="433"/>
      <c r="I106" s="433"/>
      <c r="J106" s="433"/>
      <c r="K106" s="433"/>
      <c r="L106" s="433"/>
      <c r="M106" s="433"/>
      <c r="N106" s="433"/>
      <c r="O106" s="433"/>
      <c r="P106" s="433"/>
      <c r="Q106" s="433"/>
      <c r="R106" s="433"/>
      <c r="S106" s="433"/>
      <c r="T106" s="433"/>
      <c r="U106" s="433"/>
      <c r="V106" s="433"/>
      <c r="W106" s="433"/>
    </row>
    <row r="107" spans="1:23" ht="54" customHeight="1">
      <c r="A107" s="111" t="s">
        <v>471</v>
      </c>
      <c r="B107" s="92" t="s">
        <v>471</v>
      </c>
      <c r="C107" s="431" t="s">
        <v>635</v>
      </c>
      <c r="D107" s="431"/>
      <c r="E107" s="431"/>
      <c r="F107" s="431"/>
      <c r="G107" s="431"/>
      <c r="H107" s="431"/>
      <c r="I107" s="431"/>
      <c r="J107" s="431"/>
      <c r="K107" s="431"/>
      <c r="L107" s="431"/>
      <c r="M107" s="431"/>
      <c r="N107" s="431"/>
      <c r="O107" s="431"/>
      <c r="P107" s="431"/>
      <c r="Q107" s="431"/>
      <c r="R107" s="431"/>
      <c r="S107" s="431"/>
      <c r="T107" s="431"/>
      <c r="U107" s="431"/>
      <c r="V107" s="431"/>
      <c r="W107" s="431"/>
    </row>
    <row r="108" spans="1:23" ht="18.75" customHeight="1">
      <c r="A108" s="111" t="s">
        <v>471</v>
      </c>
      <c r="B108" s="92" t="s">
        <v>471</v>
      </c>
      <c r="C108" s="433" t="s">
        <v>614</v>
      </c>
      <c r="D108" s="433"/>
      <c r="E108" s="433"/>
      <c r="F108" s="433"/>
      <c r="G108" s="433"/>
      <c r="H108" s="433"/>
      <c r="I108" s="433"/>
      <c r="J108" s="433"/>
      <c r="K108" s="433"/>
      <c r="L108" s="433"/>
      <c r="M108" s="433"/>
      <c r="N108" s="433"/>
      <c r="O108" s="433"/>
      <c r="P108" s="433"/>
      <c r="Q108" s="433"/>
      <c r="R108" s="433"/>
      <c r="S108" s="433"/>
      <c r="T108" s="433"/>
      <c r="U108" s="433"/>
      <c r="V108" s="433"/>
      <c r="W108" s="433"/>
    </row>
    <row r="109" spans="1:23" ht="18.75" customHeight="1">
      <c r="A109" s="111" t="s">
        <v>471</v>
      </c>
      <c r="B109" s="92" t="s">
        <v>471</v>
      </c>
      <c r="C109" s="433" t="s">
        <v>330</v>
      </c>
      <c r="D109" s="433"/>
      <c r="E109" s="433"/>
      <c r="F109" s="433"/>
      <c r="G109" s="433"/>
      <c r="H109" s="433"/>
      <c r="I109" s="433"/>
      <c r="J109" s="433"/>
      <c r="K109" s="433"/>
      <c r="L109" s="433"/>
      <c r="M109" s="433"/>
      <c r="N109" s="433"/>
      <c r="O109" s="433"/>
      <c r="P109" s="433"/>
      <c r="Q109" s="433"/>
      <c r="R109" s="433"/>
      <c r="S109" s="433"/>
      <c r="T109" s="433"/>
      <c r="U109" s="433"/>
      <c r="V109" s="433"/>
      <c r="W109" s="433"/>
    </row>
    <row r="110" spans="1:23" ht="18.75" customHeight="1">
      <c r="A110" s="111" t="s">
        <v>471</v>
      </c>
      <c r="B110" s="92" t="s">
        <v>471</v>
      </c>
      <c r="C110" s="433" t="s">
        <v>331</v>
      </c>
      <c r="D110" s="433"/>
      <c r="E110" s="433"/>
      <c r="F110" s="433"/>
      <c r="G110" s="433"/>
      <c r="H110" s="433"/>
      <c r="I110" s="433"/>
      <c r="J110" s="433"/>
      <c r="K110" s="433"/>
      <c r="L110" s="433"/>
      <c r="M110" s="433"/>
      <c r="N110" s="433"/>
      <c r="O110" s="433"/>
      <c r="P110" s="433"/>
      <c r="Q110" s="433"/>
      <c r="R110" s="433"/>
      <c r="S110" s="433"/>
      <c r="T110" s="433"/>
      <c r="U110" s="433"/>
      <c r="V110" s="433"/>
      <c r="W110" s="433"/>
    </row>
    <row r="111" spans="1:23" ht="18.75" customHeight="1">
      <c r="A111" s="111" t="s">
        <v>471</v>
      </c>
      <c r="B111" s="92" t="s">
        <v>471</v>
      </c>
      <c r="C111" s="433" t="s">
        <v>332</v>
      </c>
      <c r="D111" s="433"/>
      <c r="E111" s="433"/>
      <c r="F111" s="433"/>
      <c r="G111" s="433"/>
      <c r="H111" s="433"/>
      <c r="I111" s="433"/>
      <c r="J111" s="433"/>
      <c r="K111" s="433"/>
      <c r="L111" s="433"/>
      <c r="M111" s="433"/>
      <c r="N111" s="433"/>
      <c r="O111" s="433"/>
      <c r="P111" s="433"/>
      <c r="Q111" s="433"/>
      <c r="R111" s="433"/>
      <c r="S111" s="433"/>
      <c r="T111" s="433"/>
      <c r="U111" s="433"/>
      <c r="V111" s="433"/>
      <c r="W111" s="433"/>
    </row>
    <row r="112" spans="1:23" ht="38.25" customHeight="1">
      <c r="A112" s="111" t="s">
        <v>471</v>
      </c>
      <c r="B112" s="92" t="s">
        <v>471</v>
      </c>
      <c r="C112" s="433" t="s">
        <v>333</v>
      </c>
      <c r="D112" s="433"/>
      <c r="E112" s="433"/>
      <c r="F112" s="433"/>
      <c r="G112" s="433"/>
      <c r="H112" s="433"/>
      <c r="I112" s="433"/>
      <c r="J112" s="433"/>
      <c r="K112" s="433"/>
      <c r="L112" s="433"/>
      <c r="M112" s="433"/>
      <c r="N112" s="433"/>
      <c r="O112" s="433"/>
      <c r="P112" s="433"/>
      <c r="Q112" s="433"/>
      <c r="R112" s="433"/>
      <c r="S112" s="433"/>
      <c r="T112" s="433"/>
      <c r="U112" s="433"/>
      <c r="V112" s="433"/>
      <c r="W112" s="433"/>
    </row>
    <row r="113" spans="1:23" ht="18.75" customHeight="1">
      <c r="A113" s="111" t="s">
        <v>471</v>
      </c>
      <c r="B113" s="92" t="s">
        <v>471</v>
      </c>
      <c r="C113" s="433" t="s">
        <v>334</v>
      </c>
      <c r="D113" s="433"/>
      <c r="E113" s="433"/>
      <c r="F113" s="433"/>
      <c r="G113" s="433"/>
      <c r="H113" s="433"/>
      <c r="I113" s="433"/>
      <c r="J113" s="433"/>
      <c r="K113" s="433"/>
      <c r="L113" s="433"/>
      <c r="M113" s="433"/>
      <c r="N113" s="433"/>
      <c r="O113" s="433"/>
      <c r="P113" s="433"/>
      <c r="Q113" s="433"/>
      <c r="R113" s="433"/>
      <c r="S113" s="433"/>
      <c r="T113" s="433"/>
      <c r="U113" s="433"/>
      <c r="V113" s="433"/>
      <c r="W113" s="433"/>
    </row>
    <row r="114" spans="1:23" ht="54.75" customHeight="1">
      <c r="A114" s="111" t="s">
        <v>471</v>
      </c>
      <c r="B114" s="92" t="s">
        <v>471</v>
      </c>
      <c r="C114" s="433" t="s">
        <v>615</v>
      </c>
      <c r="D114" s="433"/>
      <c r="E114" s="433"/>
      <c r="F114" s="433"/>
      <c r="G114" s="433"/>
      <c r="H114" s="433"/>
      <c r="I114" s="433"/>
      <c r="J114" s="433"/>
      <c r="K114" s="433"/>
      <c r="L114" s="433"/>
      <c r="M114" s="433"/>
      <c r="N114" s="433"/>
      <c r="O114" s="433"/>
      <c r="P114" s="433"/>
      <c r="Q114" s="433"/>
      <c r="R114" s="433"/>
      <c r="S114" s="433"/>
      <c r="T114" s="433"/>
      <c r="U114" s="433"/>
      <c r="V114" s="433"/>
      <c r="W114" s="433"/>
    </row>
    <row r="115" spans="1:23" ht="18.75" customHeight="1">
      <c r="A115" s="111" t="s">
        <v>471</v>
      </c>
      <c r="B115" s="92" t="s">
        <v>471</v>
      </c>
      <c r="C115" s="433" t="s">
        <v>336</v>
      </c>
      <c r="D115" s="433"/>
      <c r="E115" s="433"/>
      <c r="F115" s="433"/>
      <c r="G115" s="433"/>
      <c r="H115" s="433"/>
      <c r="I115" s="433"/>
      <c r="J115" s="433"/>
      <c r="K115" s="433"/>
      <c r="L115" s="433"/>
      <c r="M115" s="433"/>
      <c r="N115" s="433"/>
      <c r="O115" s="433"/>
      <c r="P115" s="433"/>
      <c r="Q115" s="433"/>
      <c r="R115" s="433"/>
      <c r="S115" s="433"/>
      <c r="T115" s="433"/>
      <c r="U115" s="433"/>
      <c r="V115" s="433"/>
      <c r="W115" s="433"/>
    </row>
    <row r="116" spans="1:23" ht="37.5" customHeight="1">
      <c r="A116" s="111" t="s">
        <v>471</v>
      </c>
      <c r="B116" s="92" t="s">
        <v>471</v>
      </c>
      <c r="C116" s="431" t="s">
        <v>634</v>
      </c>
      <c r="D116" s="431"/>
      <c r="E116" s="431"/>
      <c r="F116" s="431"/>
      <c r="G116" s="431"/>
      <c r="H116" s="431"/>
      <c r="I116" s="431"/>
      <c r="J116" s="431"/>
      <c r="K116" s="431"/>
      <c r="L116" s="431"/>
      <c r="M116" s="431"/>
      <c r="N116" s="431"/>
      <c r="O116" s="431"/>
      <c r="P116" s="431"/>
      <c r="Q116" s="431"/>
      <c r="R116" s="431"/>
      <c r="S116" s="431"/>
      <c r="T116" s="431"/>
      <c r="U116" s="431"/>
      <c r="V116" s="431"/>
      <c r="W116" s="431"/>
    </row>
    <row r="117" spans="1:23" ht="37.5" customHeight="1">
      <c r="A117" s="111" t="s">
        <v>471</v>
      </c>
      <c r="B117" s="92" t="s">
        <v>471</v>
      </c>
      <c r="C117" s="433" t="s">
        <v>337</v>
      </c>
      <c r="D117" s="433"/>
      <c r="E117" s="433"/>
      <c r="F117" s="433"/>
      <c r="G117" s="433"/>
      <c r="H117" s="433"/>
      <c r="I117" s="433"/>
      <c r="J117" s="433"/>
      <c r="K117" s="433"/>
      <c r="L117" s="433"/>
      <c r="M117" s="433"/>
      <c r="N117" s="433"/>
      <c r="O117" s="433"/>
      <c r="P117" s="433"/>
      <c r="Q117" s="433"/>
      <c r="R117" s="433"/>
      <c r="S117" s="433"/>
      <c r="T117" s="433"/>
      <c r="U117" s="433"/>
      <c r="V117" s="433"/>
      <c r="W117" s="433"/>
    </row>
    <row r="119" spans="1:23" ht="18.75" customHeight="1">
      <c r="M119" s="61" t="s">
        <v>470</v>
      </c>
      <c r="Q119" s="61" t="str">
        <f>IF(名称="","",名称)</f>
        <v/>
      </c>
    </row>
    <row r="120" spans="1:23" ht="18.75" customHeight="1">
      <c r="A120" s="61" t="s">
        <v>571</v>
      </c>
    </row>
    <row r="121" spans="1:23" s="112" customFormat="1" ht="18.75" customHeight="1">
      <c r="A121" s="120" t="s">
        <v>589</v>
      </c>
      <c r="B121" s="120" t="s">
        <v>187</v>
      </c>
    </row>
    <row r="122" spans="1:23" ht="18.75" customHeight="1">
      <c r="A122" s="92" t="s">
        <v>471</v>
      </c>
      <c r="B122" s="92" t="s">
        <v>471</v>
      </c>
      <c r="C122" s="433" t="s">
        <v>342</v>
      </c>
      <c r="D122" s="433"/>
      <c r="E122" s="433"/>
      <c r="F122" s="433"/>
      <c r="G122" s="433"/>
      <c r="H122" s="433"/>
      <c r="I122" s="433"/>
      <c r="J122" s="433"/>
      <c r="K122" s="433"/>
      <c r="L122" s="433"/>
      <c r="M122" s="433"/>
      <c r="N122" s="433"/>
      <c r="O122" s="433"/>
      <c r="P122" s="433"/>
      <c r="Q122" s="433"/>
      <c r="R122" s="433"/>
      <c r="S122" s="433"/>
      <c r="T122" s="433"/>
      <c r="U122" s="433"/>
      <c r="V122" s="433"/>
      <c r="W122" s="433"/>
    </row>
    <row r="123" spans="1:23" ht="18.75" customHeight="1">
      <c r="A123" s="92" t="s">
        <v>471</v>
      </c>
      <c r="B123" s="92" t="s">
        <v>471</v>
      </c>
      <c r="C123" s="433" t="s">
        <v>394</v>
      </c>
      <c r="D123" s="433"/>
      <c r="E123" s="433"/>
      <c r="F123" s="433"/>
      <c r="G123" s="433"/>
      <c r="H123" s="433"/>
      <c r="I123" s="433"/>
      <c r="J123" s="433"/>
      <c r="K123" s="433"/>
      <c r="L123" s="433"/>
      <c r="M123" s="433"/>
      <c r="N123" s="433"/>
      <c r="O123" s="433"/>
      <c r="P123" s="433"/>
      <c r="Q123" s="433"/>
      <c r="R123" s="433"/>
      <c r="S123" s="433"/>
      <c r="T123" s="433"/>
      <c r="U123" s="433"/>
      <c r="V123" s="433"/>
      <c r="W123" s="433"/>
    </row>
    <row r="124" spans="1:23" ht="18.75" customHeight="1">
      <c r="A124" s="92" t="s">
        <v>471</v>
      </c>
      <c r="B124" s="92" t="s">
        <v>471</v>
      </c>
      <c r="C124" s="433" t="s">
        <v>395</v>
      </c>
      <c r="D124" s="433"/>
      <c r="E124" s="433"/>
      <c r="F124" s="433"/>
      <c r="G124" s="433"/>
      <c r="H124" s="433"/>
      <c r="I124" s="433"/>
      <c r="J124" s="433"/>
      <c r="K124" s="433"/>
      <c r="L124" s="433"/>
      <c r="M124" s="433"/>
      <c r="N124" s="433"/>
      <c r="O124" s="433"/>
      <c r="P124" s="433"/>
      <c r="Q124" s="433"/>
      <c r="R124" s="433"/>
      <c r="S124" s="433"/>
      <c r="T124" s="433"/>
      <c r="U124" s="433"/>
      <c r="V124" s="433"/>
      <c r="W124" s="433"/>
    </row>
    <row r="125" spans="1:23" ht="18.75" customHeight="1">
      <c r="A125" s="92" t="s">
        <v>471</v>
      </c>
      <c r="B125" s="92" t="s">
        <v>471</v>
      </c>
      <c r="C125" s="433" t="s">
        <v>396</v>
      </c>
      <c r="D125" s="433"/>
      <c r="E125" s="433"/>
      <c r="F125" s="433"/>
      <c r="G125" s="433"/>
      <c r="H125" s="433"/>
      <c r="I125" s="433"/>
      <c r="J125" s="433"/>
      <c r="K125" s="433"/>
      <c r="L125" s="433"/>
      <c r="M125" s="433"/>
      <c r="N125" s="433"/>
      <c r="O125" s="433"/>
      <c r="P125" s="433"/>
      <c r="Q125" s="433"/>
      <c r="R125" s="433"/>
      <c r="S125" s="433"/>
      <c r="T125" s="433"/>
      <c r="U125" s="433"/>
      <c r="V125" s="433"/>
      <c r="W125" s="433"/>
    </row>
    <row r="126" spans="1:23" ht="18.75" customHeight="1">
      <c r="A126" s="92" t="s">
        <v>471</v>
      </c>
      <c r="B126" s="92" t="s">
        <v>471</v>
      </c>
      <c r="C126" s="433" t="s">
        <v>397</v>
      </c>
      <c r="D126" s="433"/>
      <c r="E126" s="433"/>
      <c r="F126" s="433"/>
      <c r="G126" s="433"/>
      <c r="H126" s="433"/>
      <c r="I126" s="433"/>
      <c r="J126" s="433"/>
      <c r="K126" s="433"/>
      <c r="L126" s="433"/>
      <c r="M126" s="433"/>
      <c r="N126" s="433"/>
      <c r="O126" s="433"/>
      <c r="P126" s="433"/>
      <c r="Q126" s="433"/>
      <c r="R126" s="433"/>
      <c r="S126" s="433"/>
      <c r="T126" s="433"/>
      <c r="U126" s="433"/>
      <c r="V126" s="433"/>
      <c r="W126" s="433"/>
    </row>
    <row r="128" spans="1:23" ht="18.75" customHeight="1">
      <c r="M128" s="61" t="s">
        <v>470</v>
      </c>
      <c r="Q128" s="61" t="str">
        <f>IF(名称="","",名称)</f>
        <v/>
      </c>
    </row>
    <row r="129" spans="1:23" ht="18.75" customHeight="1">
      <c r="A129" s="61" t="s">
        <v>572</v>
      </c>
    </row>
    <row r="130" spans="1:23" s="112" customFormat="1" ht="18.75" customHeight="1">
      <c r="A130" s="120" t="s">
        <v>589</v>
      </c>
      <c r="B130" s="120" t="s">
        <v>187</v>
      </c>
    </row>
    <row r="131" spans="1:23" ht="18.75" customHeight="1">
      <c r="A131" s="111" t="s">
        <v>554</v>
      </c>
      <c r="B131" s="92" t="s">
        <v>471</v>
      </c>
      <c r="C131" s="433" t="s">
        <v>339</v>
      </c>
      <c r="D131" s="433"/>
      <c r="E131" s="433"/>
      <c r="F131" s="433"/>
      <c r="G131" s="433"/>
      <c r="H131" s="433"/>
      <c r="I131" s="433"/>
      <c r="J131" s="433"/>
      <c r="K131" s="433"/>
      <c r="L131" s="433"/>
      <c r="M131" s="433"/>
      <c r="N131" s="433"/>
      <c r="O131" s="433"/>
      <c r="P131" s="433"/>
      <c r="Q131" s="433"/>
      <c r="R131" s="433"/>
      <c r="S131" s="433"/>
      <c r="T131" s="433"/>
      <c r="U131" s="433"/>
      <c r="V131" s="433"/>
      <c r="W131" s="433"/>
    </row>
    <row r="132" spans="1:23" ht="51.75" customHeight="1">
      <c r="B132" s="62"/>
      <c r="C132" s="328" t="s">
        <v>340</v>
      </c>
      <c r="D132" s="328"/>
      <c r="E132" s="328"/>
      <c r="F132" s="328"/>
      <c r="G132" s="328"/>
      <c r="H132" s="328"/>
      <c r="I132" s="328"/>
      <c r="J132" s="328"/>
      <c r="K132" s="328"/>
      <c r="L132" s="328"/>
      <c r="M132" s="328"/>
      <c r="N132" s="328"/>
      <c r="O132" s="328"/>
      <c r="P132" s="328"/>
      <c r="Q132" s="328"/>
      <c r="R132" s="328"/>
      <c r="S132" s="328"/>
      <c r="T132" s="328"/>
      <c r="U132" s="328"/>
      <c r="V132" s="328"/>
      <c r="W132" s="328"/>
    </row>
    <row r="133" spans="1:23" ht="38.25" customHeight="1">
      <c r="B133" s="62"/>
      <c r="C133" s="328" t="s">
        <v>517</v>
      </c>
      <c r="D133" s="328"/>
      <c r="E133" s="328"/>
      <c r="F133" s="328"/>
      <c r="G133" s="328"/>
      <c r="H133" s="328"/>
      <c r="I133" s="328"/>
      <c r="J133" s="328"/>
      <c r="K133" s="328"/>
      <c r="L133" s="328"/>
      <c r="M133" s="328"/>
      <c r="N133" s="328"/>
      <c r="O133" s="328"/>
      <c r="P133" s="328"/>
      <c r="Q133" s="328"/>
      <c r="R133" s="328"/>
      <c r="S133" s="328"/>
      <c r="T133" s="328"/>
      <c r="U133" s="328"/>
      <c r="V133" s="328"/>
      <c r="W133" s="328"/>
    </row>
    <row r="134" spans="1:23" ht="18.75" customHeight="1">
      <c r="B134" s="62"/>
      <c r="C134" s="61" t="s">
        <v>341</v>
      </c>
    </row>
    <row r="135" spans="1:23" ht="18.75" customHeight="1">
      <c r="B135" s="62"/>
      <c r="C135" s="435"/>
      <c r="D135" s="436"/>
      <c r="E135" s="436"/>
      <c r="F135" s="436"/>
      <c r="G135" s="436"/>
      <c r="H135" s="436"/>
      <c r="I135" s="436"/>
      <c r="J135" s="436"/>
      <c r="K135" s="436"/>
      <c r="L135" s="436"/>
      <c r="M135" s="436"/>
      <c r="N135" s="436"/>
      <c r="O135" s="436"/>
      <c r="P135" s="436"/>
      <c r="Q135" s="436"/>
      <c r="R135" s="436"/>
      <c r="S135" s="436"/>
      <c r="T135" s="436"/>
      <c r="U135" s="436"/>
      <c r="V135" s="436"/>
      <c r="W135" s="437"/>
    </row>
    <row r="136" spans="1:23" ht="18.75" customHeight="1">
      <c r="B136" s="62"/>
      <c r="C136" s="438"/>
      <c r="D136" s="439"/>
      <c r="E136" s="439"/>
      <c r="F136" s="439"/>
      <c r="G136" s="439"/>
      <c r="H136" s="439"/>
      <c r="I136" s="439"/>
      <c r="J136" s="439"/>
      <c r="K136" s="439"/>
      <c r="L136" s="439"/>
      <c r="M136" s="439"/>
      <c r="N136" s="439"/>
      <c r="O136" s="439"/>
      <c r="P136" s="439"/>
      <c r="Q136" s="439"/>
      <c r="R136" s="439"/>
      <c r="S136" s="439"/>
      <c r="T136" s="439"/>
      <c r="U136" s="439"/>
      <c r="V136" s="439"/>
      <c r="W136" s="440"/>
    </row>
    <row r="137" spans="1:23" ht="18.75" customHeight="1">
      <c r="B137" s="62"/>
      <c r="C137" s="441"/>
      <c r="D137" s="442"/>
      <c r="E137" s="442"/>
      <c r="F137" s="442"/>
      <c r="G137" s="442"/>
      <c r="H137" s="442"/>
      <c r="I137" s="442"/>
      <c r="J137" s="442"/>
      <c r="K137" s="442"/>
      <c r="L137" s="442"/>
      <c r="M137" s="442"/>
      <c r="N137" s="442"/>
      <c r="O137" s="442"/>
      <c r="P137" s="442"/>
      <c r="Q137" s="442"/>
      <c r="R137" s="442"/>
      <c r="S137" s="442"/>
      <c r="T137" s="442"/>
      <c r="U137" s="442"/>
      <c r="V137" s="442"/>
      <c r="W137" s="443"/>
    </row>
    <row r="138" spans="1:23" ht="18.75" customHeight="1">
      <c r="A138" s="92" t="s">
        <v>471</v>
      </c>
      <c r="B138" s="92" t="s">
        <v>471</v>
      </c>
      <c r="C138" s="433" t="s">
        <v>342</v>
      </c>
      <c r="D138" s="433"/>
      <c r="E138" s="433"/>
      <c r="F138" s="433"/>
      <c r="G138" s="433"/>
      <c r="H138" s="433"/>
      <c r="I138" s="433"/>
      <c r="J138" s="433"/>
      <c r="K138" s="433"/>
      <c r="L138" s="433"/>
      <c r="M138" s="433"/>
      <c r="N138" s="433"/>
      <c r="O138" s="433"/>
      <c r="P138" s="433"/>
      <c r="Q138" s="433"/>
      <c r="R138" s="433"/>
      <c r="S138" s="433"/>
      <c r="T138" s="433"/>
      <c r="U138" s="433"/>
      <c r="V138" s="433"/>
      <c r="W138" s="433"/>
    </row>
    <row r="139" spans="1:23" s="210" customFormat="1" ht="18.75" customHeight="1">
      <c r="A139" s="92" t="s">
        <v>471</v>
      </c>
      <c r="B139" s="92" t="s">
        <v>471</v>
      </c>
      <c r="C139" s="433" t="s">
        <v>343</v>
      </c>
      <c r="D139" s="433"/>
      <c r="E139" s="433"/>
      <c r="F139" s="433"/>
      <c r="G139" s="433"/>
      <c r="H139" s="433"/>
      <c r="I139" s="433"/>
      <c r="J139" s="433"/>
      <c r="K139" s="433"/>
      <c r="L139" s="433"/>
      <c r="M139" s="433"/>
      <c r="N139" s="433"/>
      <c r="O139" s="433"/>
      <c r="P139" s="433"/>
      <c r="Q139" s="433"/>
      <c r="R139" s="433"/>
      <c r="S139" s="433"/>
      <c r="T139" s="433"/>
      <c r="U139" s="433"/>
      <c r="V139" s="433"/>
      <c r="W139" s="433"/>
    </row>
    <row r="140" spans="1:23" ht="18.75" customHeight="1">
      <c r="A140" s="92" t="s">
        <v>471</v>
      </c>
      <c r="B140" s="92" t="s">
        <v>471</v>
      </c>
      <c r="C140" s="431" t="s">
        <v>624</v>
      </c>
      <c r="D140" s="431"/>
      <c r="E140" s="431"/>
      <c r="F140" s="431"/>
      <c r="G140" s="431"/>
      <c r="H140" s="431"/>
      <c r="I140" s="431"/>
      <c r="J140" s="431"/>
      <c r="K140" s="431"/>
      <c r="L140" s="431"/>
      <c r="M140" s="431"/>
      <c r="N140" s="431"/>
      <c r="O140" s="431"/>
      <c r="P140" s="431"/>
      <c r="Q140" s="431"/>
      <c r="R140" s="431"/>
      <c r="S140" s="431"/>
      <c r="T140" s="431"/>
      <c r="U140" s="431"/>
      <c r="V140" s="431"/>
      <c r="W140" s="431"/>
    </row>
    <row r="141" spans="1:23" ht="18.75" customHeight="1">
      <c r="A141" s="92" t="s">
        <v>471</v>
      </c>
      <c r="B141" s="92" t="s">
        <v>471</v>
      </c>
      <c r="C141" s="433" t="s">
        <v>344</v>
      </c>
      <c r="D141" s="433"/>
      <c r="E141" s="433"/>
      <c r="F141" s="433"/>
      <c r="G141" s="433"/>
      <c r="H141" s="433"/>
      <c r="I141" s="433"/>
      <c r="J141" s="433"/>
      <c r="K141" s="433"/>
      <c r="L141" s="433"/>
      <c r="M141" s="433"/>
      <c r="N141" s="433"/>
      <c r="O141" s="433"/>
      <c r="P141" s="433"/>
      <c r="Q141" s="433"/>
      <c r="R141" s="433"/>
      <c r="S141" s="433"/>
      <c r="T141" s="433"/>
      <c r="U141" s="433"/>
      <c r="V141" s="433"/>
      <c r="W141" s="433"/>
    </row>
    <row r="142" spans="1:23" ht="18.75" customHeight="1">
      <c r="B142" s="62"/>
      <c r="C142" s="328" t="s">
        <v>345</v>
      </c>
      <c r="D142" s="328"/>
      <c r="E142" s="328"/>
      <c r="F142" s="328"/>
      <c r="G142" s="328"/>
      <c r="H142" s="328"/>
      <c r="I142" s="328"/>
      <c r="J142" s="328"/>
      <c r="K142" s="328"/>
      <c r="L142" s="328"/>
      <c r="M142" s="328"/>
      <c r="N142" s="328"/>
      <c r="O142" s="328"/>
      <c r="P142" s="328"/>
      <c r="Q142" s="328"/>
      <c r="R142" s="328"/>
      <c r="S142" s="328"/>
      <c r="T142" s="328"/>
      <c r="U142" s="328"/>
      <c r="V142" s="328"/>
      <c r="W142" s="328"/>
    </row>
    <row r="143" spans="1:23" ht="18.75" customHeight="1">
      <c r="A143" s="92" t="s">
        <v>471</v>
      </c>
      <c r="B143" s="92" t="s">
        <v>471</v>
      </c>
      <c r="C143" s="433" t="s">
        <v>398</v>
      </c>
      <c r="D143" s="433"/>
      <c r="E143" s="433"/>
      <c r="F143" s="433"/>
      <c r="G143" s="433"/>
      <c r="H143" s="433"/>
      <c r="I143" s="433"/>
      <c r="J143" s="433"/>
      <c r="K143" s="433"/>
      <c r="L143" s="433"/>
      <c r="M143" s="433"/>
      <c r="N143" s="433"/>
      <c r="O143" s="433"/>
      <c r="P143" s="433"/>
      <c r="Q143" s="433"/>
      <c r="R143" s="433"/>
      <c r="S143" s="433"/>
      <c r="T143" s="433"/>
      <c r="U143" s="433"/>
      <c r="V143" s="433"/>
      <c r="W143" s="433"/>
    </row>
    <row r="144" spans="1:23" ht="18.75" customHeight="1">
      <c r="A144" s="92" t="s">
        <v>471</v>
      </c>
      <c r="B144" s="92" t="s">
        <v>471</v>
      </c>
      <c r="C144" s="433" t="s">
        <v>399</v>
      </c>
      <c r="D144" s="433"/>
      <c r="E144" s="433"/>
      <c r="F144" s="433"/>
      <c r="G144" s="433"/>
      <c r="H144" s="433"/>
      <c r="I144" s="433"/>
      <c r="J144" s="433"/>
      <c r="K144" s="433"/>
      <c r="L144" s="433"/>
      <c r="M144" s="433"/>
      <c r="N144" s="433"/>
      <c r="O144" s="433"/>
      <c r="P144" s="433"/>
      <c r="Q144" s="433"/>
      <c r="R144" s="433"/>
      <c r="S144" s="433"/>
      <c r="T144" s="433"/>
      <c r="U144" s="433"/>
      <c r="V144" s="433"/>
      <c r="W144" s="433"/>
    </row>
    <row r="145" spans="1:23" ht="18.75" customHeight="1">
      <c r="A145" s="92" t="s">
        <v>471</v>
      </c>
      <c r="B145" s="92" t="s">
        <v>471</v>
      </c>
      <c r="C145" s="433" t="s">
        <v>400</v>
      </c>
      <c r="D145" s="433"/>
      <c r="E145" s="433"/>
      <c r="F145" s="433"/>
      <c r="G145" s="433"/>
      <c r="H145" s="433"/>
      <c r="I145" s="433"/>
      <c r="J145" s="433"/>
      <c r="K145" s="433"/>
      <c r="L145" s="433"/>
      <c r="M145" s="433"/>
      <c r="N145" s="433"/>
      <c r="O145" s="433"/>
      <c r="P145" s="433"/>
      <c r="Q145" s="433"/>
      <c r="R145" s="433"/>
      <c r="S145" s="433"/>
      <c r="T145" s="433"/>
      <c r="U145" s="433"/>
      <c r="V145" s="433"/>
      <c r="W145" s="433"/>
    </row>
    <row r="146" spans="1:23" ht="18.75" customHeight="1">
      <c r="A146" s="92" t="s">
        <v>471</v>
      </c>
      <c r="B146" s="92" t="s">
        <v>471</v>
      </c>
      <c r="C146" s="433" t="s">
        <v>401</v>
      </c>
      <c r="D146" s="433"/>
      <c r="E146" s="433"/>
      <c r="F146" s="433"/>
      <c r="G146" s="433"/>
      <c r="H146" s="433"/>
      <c r="I146" s="433"/>
      <c r="J146" s="433"/>
      <c r="K146" s="433"/>
      <c r="L146" s="433"/>
      <c r="M146" s="433"/>
      <c r="N146" s="433"/>
      <c r="O146" s="433"/>
      <c r="P146" s="433"/>
      <c r="Q146" s="433"/>
      <c r="R146" s="433"/>
      <c r="S146" s="433"/>
      <c r="T146" s="433"/>
      <c r="U146" s="433"/>
      <c r="V146" s="433"/>
      <c r="W146" s="433"/>
    </row>
    <row r="147" spans="1:23" s="210" customFormat="1" ht="36" customHeight="1">
      <c r="A147" s="203" t="s">
        <v>471</v>
      </c>
      <c r="B147" s="203" t="s">
        <v>471</v>
      </c>
      <c r="C147" s="433" t="s">
        <v>626</v>
      </c>
      <c r="D147" s="433"/>
      <c r="E147" s="433"/>
      <c r="F147" s="433"/>
      <c r="G147" s="433"/>
      <c r="H147" s="433"/>
      <c r="I147" s="433"/>
      <c r="J147" s="433"/>
      <c r="K147" s="433"/>
      <c r="L147" s="433"/>
      <c r="M147" s="433"/>
      <c r="N147" s="433"/>
      <c r="O147" s="433"/>
      <c r="P147" s="433"/>
      <c r="Q147" s="433"/>
      <c r="R147" s="433"/>
      <c r="S147" s="433"/>
      <c r="T147" s="433"/>
      <c r="U147" s="433"/>
      <c r="V147" s="433"/>
      <c r="W147" s="433"/>
    </row>
    <row r="148" spans="1:23" s="210" customFormat="1" ht="36" customHeight="1">
      <c r="A148" s="203" t="s">
        <v>471</v>
      </c>
      <c r="B148" s="203" t="s">
        <v>471</v>
      </c>
      <c r="C148" s="433" t="s">
        <v>596</v>
      </c>
      <c r="D148" s="433"/>
      <c r="E148" s="433"/>
      <c r="F148" s="433"/>
      <c r="G148" s="433"/>
      <c r="H148" s="433"/>
      <c r="I148" s="433"/>
      <c r="J148" s="433"/>
      <c r="K148" s="433"/>
      <c r="L148" s="433"/>
      <c r="M148" s="433"/>
      <c r="N148" s="433"/>
      <c r="O148" s="433"/>
      <c r="P148" s="433"/>
      <c r="Q148" s="433"/>
      <c r="R148" s="433"/>
      <c r="S148" s="433"/>
      <c r="T148" s="433"/>
      <c r="U148" s="433"/>
      <c r="V148" s="433"/>
      <c r="W148" s="433"/>
    </row>
    <row r="149" spans="1:23" ht="37.5" customHeight="1">
      <c r="A149" s="92" t="s">
        <v>471</v>
      </c>
      <c r="B149" s="92" t="s">
        <v>471</v>
      </c>
      <c r="C149" s="433" t="s">
        <v>402</v>
      </c>
      <c r="D149" s="433"/>
      <c r="E149" s="433"/>
      <c r="F149" s="433"/>
      <c r="G149" s="433"/>
      <c r="H149" s="433"/>
      <c r="I149" s="433"/>
      <c r="J149" s="433"/>
      <c r="K149" s="433"/>
      <c r="L149" s="433"/>
      <c r="M149" s="433"/>
      <c r="N149" s="433"/>
      <c r="O149" s="433"/>
      <c r="P149" s="433"/>
      <c r="Q149" s="433"/>
      <c r="R149" s="433"/>
      <c r="S149" s="433"/>
      <c r="T149" s="433"/>
      <c r="U149" s="433"/>
      <c r="V149" s="433"/>
      <c r="W149" s="433"/>
    </row>
    <row r="150" spans="1:23" s="107" customFormat="1" ht="18.75" customHeight="1">
      <c r="A150" s="92" t="s">
        <v>471</v>
      </c>
      <c r="B150" s="92" t="s">
        <v>471</v>
      </c>
      <c r="C150" s="433" t="s">
        <v>527</v>
      </c>
      <c r="D150" s="433"/>
      <c r="E150" s="433"/>
      <c r="F150" s="433"/>
      <c r="G150" s="433"/>
      <c r="H150" s="433"/>
      <c r="I150" s="433"/>
      <c r="J150" s="433"/>
      <c r="K150" s="433"/>
      <c r="L150" s="433"/>
      <c r="M150" s="433"/>
      <c r="N150" s="433"/>
      <c r="O150" s="433"/>
      <c r="P150" s="433"/>
      <c r="Q150" s="433"/>
      <c r="R150" s="433"/>
      <c r="S150" s="433"/>
      <c r="T150" s="433"/>
      <c r="U150" s="433"/>
      <c r="V150" s="433"/>
      <c r="W150" s="433"/>
    </row>
    <row r="152" spans="1:23" ht="18.75" customHeight="1">
      <c r="M152" s="61" t="s">
        <v>470</v>
      </c>
      <c r="Q152" s="61" t="str">
        <f>IF(名称="","",名称)</f>
        <v/>
      </c>
    </row>
    <row r="153" spans="1:23" ht="18.75" customHeight="1">
      <c r="A153" s="61" t="s">
        <v>573</v>
      </c>
    </row>
    <row r="154" spans="1:23" s="112" customFormat="1" ht="18.75" customHeight="1">
      <c r="A154" s="120" t="s">
        <v>589</v>
      </c>
      <c r="B154" s="120" t="s">
        <v>187</v>
      </c>
    </row>
    <row r="155" spans="1:23" ht="18.75" customHeight="1">
      <c r="A155" s="92" t="s">
        <v>471</v>
      </c>
      <c r="B155" s="92" t="s">
        <v>471</v>
      </c>
      <c r="C155" s="433" t="s">
        <v>342</v>
      </c>
      <c r="D155" s="433"/>
      <c r="E155" s="433"/>
      <c r="F155" s="433"/>
      <c r="G155" s="433"/>
      <c r="H155" s="433"/>
      <c r="I155" s="433"/>
      <c r="J155" s="433"/>
      <c r="K155" s="433"/>
      <c r="L155" s="433"/>
      <c r="M155" s="433"/>
      <c r="N155" s="433"/>
      <c r="O155" s="433"/>
      <c r="P155" s="433"/>
      <c r="Q155" s="433"/>
      <c r="R155" s="433"/>
      <c r="S155" s="433"/>
      <c r="T155" s="433"/>
      <c r="U155" s="433"/>
      <c r="V155" s="433"/>
      <c r="W155" s="433"/>
    </row>
    <row r="156" spans="1:23" ht="18.75" customHeight="1">
      <c r="A156" s="92" t="s">
        <v>471</v>
      </c>
      <c r="B156" s="92" t="s">
        <v>471</v>
      </c>
      <c r="C156" s="433" t="s">
        <v>403</v>
      </c>
      <c r="D156" s="433"/>
      <c r="E156" s="433"/>
      <c r="F156" s="433"/>
      <c r="G156" s="433"/>
      <c r="H156" s="433"/>
      <c r="I156" s="433"/>
      <c r="J156" s="433"/>
      <c r="K156" s="433"/>
      <c r="L156" s="433"/>
      <c r="M156" s="433"/>
      <c r="N156" s="433"/>
      <c r="O156" s="433"/>
      <c r="P156" s="433"/>
      <c r="Q156" s="433"/>
      <c r="R156" s="433"/>
      <c r="S156" s="433"/>
      <c r="T156" s="433"/>
      <c r="U156" s="433"/>
      <c r="V156" s="433"/>
      <c r="W156" s="433"/>
    </row>
    <row r="157" spans="1:23" ht="18.75" customHeight="1">
      <c r="A157" s="92" t="s">
        <v>471</v>
      </c>
      <c r="B157" s="92" t="s">
        <v>471</v>
      </c>
      <c r="C157" s="433" t="s">
        <v>394</v>
      </c>
      <c r="D157" s="433"/>
      <c r="E157" s="433"/>
      <c r="F157" s="433"/>
      <c r="G157" s="433"/>
      <c r="H157" s="433"/>
      <c r="I157" s="433"/>
      <c r="J157" s="433"/>
      <c r="K157" s="433"/>
      <c r="L157" s="433"/>
      <c r="M157" s="433"/>
      <c r="N157" s="433"/>
      <c r="O157" s="433"/>
      <c r="P157" s="433"/>
      <c r="Q157" s="433"/>
      <c r="R157" s="433"/>
      <c r="S157" s="433"/>
      <c r="T157" s="433"/>
      <c r="U157" s="433"/>
      <c r="V157" s="433"/>
      <c r="W157" s="433"/>
    </row>
    <row r="158" spans="1:23" s="210" customFormat="1" ht="18.75" customHeight="1">
      <c r="A158" s="92" t="s">
        <v>471</v>
      </c>
      <c r="B158" s="92" t="s">
        <v>471</v>
      </c>
      <c r="C158" s="431" t="s">
        <v>624</v>
      </c>
      <c r="D158" s="431"/>
      <c r="E158" s="431"/>
      <c r="F158" s="431"/>
      <c r="G158" s="431"/>
      <c r="H158" s="431"/>
      <c r="I158" s="431"/>
      <c r="J158" s="431"/>
      <c r="K158" s="431"/>
      <c r="L158" s="431"/>
      <c r="M158" s="431"/>
      <c r="N158" s="431"/>
      <c r="O158" s="431"/>
      <c r="P158" s="431"/>
      <c r="Q158" s="431"/>
      <c r="R158" s="431"/>
      <c r="S158" s="431"/>
      <c r="T158" s="431"/>
      <c r="U158" s="431"/>
      <c r="V158" s="431"/>
      <c r="W158" s="431"/>
    </row>
    <row r="159" spans="1:23" ht="18.75" customHeight="1">
      <c r="A159" s="92" t="s">
        <v>471</v>
      </c>
      <c r="B159" s="92" t="s">
        <v>471</v>
      </c>
      <c r="C159" s="433" t="s">
        <v>395</v>
      </c>
      <c r="D159" s="433"/>
      <c r="E159" s="433"/>
      <c r="F159" s="433"/>
      <c r="G159" s="433"/>
      <c r="H159" s="433"/>
      <c r="I159" s="433"/>
      <c r="J159" s="433"/>
      <c r="K159" s="433"/>
      <c r="L159" s="433"/>
      <c r="M159" s="433"/>
      <c r="N159" s="433"/>
      <c r="O159" s="433"/>
      <c r="P159" s="433"/>
      <c r="Q159" s="433"/>
      <c r="R159" s="433"/>
      <c r="S159" s="433"/>
      <c r="T159" s="433"/>
      <c r="U159" s="433"/>
      <c r="V159" s="433"/>
      <c r="W159" s="433"/>
    </row>
    <row r="160" spans="1:23" ht="18.75" customHeight="1">
      <c r="A160" s="92" t="s">
        <v>471</v>
      </c>
      <c r="B160" s="92" t="s">
        <v>471</v>
      </c>
      <c r="C160" s="433" t="s">
        <v>404</v>
      </c>
      <c r="D160" s="433"/>
      <c r="E160" s="433"/>
      <c r="F160" s="433"/>
      <c r="G160" s="433"/>
      <c r="H160" s="433"/>
      <c r="I160" s="433"/>
      <c r="J160" s="433"/>
      <c r="K160" s="433"/>
      <c r="L160" s="433"/>
      <c r="M160" s="433"/>
      <c r="N160" s="433"/>
      <c r="O160" s="433"/>
      <c r="P160" s="433"/>
      <c r="Q160" s="433"/>
      <c r="R160" s="433"/>
      <c r="S160" s="433"/>
      <c r="T160" s="433"/>
      <c r="U160" s="433"/>
      <c r="V160" s="433"/>
      <c r="W160" s="433"/>
    </row>
    <row r="161" spans="1:23" ht="18.75" customHeight="1">
      <c r="A161" s="92" t="s">
        <v>471</v>
      </c>
      <c r="B161" s="92" t="s">
        <v>471</v>
      </c>
      <c r="C161" s="433" t="s">
        <v>400</v>
      </c>
      <c r="D161" s="433"/>
      <c r="E161" s="433"/>
      <c r="F161" s="433"/>
      <c r="G161" s="433"/>
      <c r="H161" s="433"/>
      <c r="I161" s="433"/>
      <c r="J161" s="433"/>
      <c r="K161" s="433"/>
      <c r="L161" s="433"/>
      <c r="M161" s="433"/>
      <c r="N161" s="433"/>
      <c r="O161" s="433"/>
      <c r="P161" s="433"/>
      <c r="Q161" s="433"/>
      <c r="R161" s="433"/>
      <c r="S161" s="433"/>
      <c r="T161" s="433"/>
      <c r="U161" s="433"/>
      <c r="V161" s="433"/>
      <c r="W161" s="433"/>
    </row>
    <row r="162" spans="1:23" ht="18.75" customHeight="1">
      <c r="A162" s="92" t="s">
        <v>471</v>
      </c>
      <c r="B162" s="92" t="s">
        <v>471</v>
      </c>
      <c r="C162" s="433" t="s">
        <v>401</v>
      </c>
      <c r="D162" s="433"/>
      <c r="E162" s="433"/>
      <c r="F162" s="433"/>
      <c r="G162" s="433"/>
      <c r="H162" s="433"/>
      <c r="I162" s="433"/>
      <c r="J162" s="433"/>
      <c r="K162" s="433"/>
      <c r="L162" s="433"/>
      <c r="M162" s="433"/>
      <c r="N162" s="433"/>
      <c r="O162" s="433"/>
      <c r="P162" s="433"/>
      <c r="Q162" s="433"/>
      <c r="R162" s="433"/>
      <c r="S162" s="433"/>
      <c r="T162" s="433"/>
      <c r="U162" s="433"/>
      <c r="V162" s="433"/>
      <c r="W162" s="433"/>
    </row>
    <row r="163" spans="1:23" ht="39" customHeight="1">
      <c r="A163" s="92" t="s">
        <v>471</v>
      </c>
      <c r="B163" s="92" t="s">
        <v>471</v>
      </c>
      <c r="C163" s="433" t="s">
        <v>405</v>
      </c>
      <c r="D163" s="433"/>
      <c r="E163" s="433"/>
      <c r="F163" s="433"/>
      <c r="G163" s="433"/>
      <c r="H163" s="433"/>
      <c r="I163" s="433"/>
      <c r="J163" s="433"/>
      <c r="K163" s="433"/>
      <c r="L163" s="433"/>
      <c r="M163" s="433"/>
      <c r="N163" s="433"/>
      <c r="O163" s="433"/>
      <c r="P163" s="433"/>
      <c r="Q163" s="433"/>
      <c r="R163" s="433"/>
      <c r="S163" s="433"/>
      <c r="T163" s="433"/>
      <c r="U163" s="433"/>
      <c r="V163" s="433"/>
      <c r="W163" s="433"/>
    </row>
    <row r="165" spans="1:23" ht="18.75" customHeight="1">
      <c r="M165" s="61" t="s">
        <v>470</v>
      </c>
      <c r="Q165" s="61" t="str">
        <f>IF(名称="","",名称)</f>
        <v/>
      </c>
    </row>
    <row r="166" spans="1:23" ht="18.75" customHeight="1">
      <c r="A166" s="61" t="s">
        <v>574</v>
      </c>
    </row>
    <row r="167" spans="1:23" s="112" customFormat="1" ht="18.75" customHeight="1">
      <c r="A167" s="120" t="s">
        <v>589</v>
      </c>
      <c r="B167" s="120" t="s">
        <v>187</v>
      </c>
    </row>
    <row r="168" spans="1:23" ht="18.75" customHeight="1">
      <c r="A168" s="92" t="s">
        <v>471</v>
      </c>
      <c r="B168" s="92" t="s">
        <v>471</v>
      </c>
      <c r="C168" s="431" t="s">
        <v>633</v>
      </c>
      <c r="D168" s="431"/>
      <c r="E168" s="431"/>
      <c r="F168" s="431"/>
      <c r="G168" s="431"/>
      <c r="H168" s="431"/>
      <c r="I168" s="431"/>
      <c r="J168" s="431"/>
      <c r="K168" s="431"/>
      <c r="L168" s="431"/>
      <c r="M168" s="431"/>
      <c r="N168" s="431"/>
      <c r="O168" s="431"/>
      <c r="P168" s="431"/>
      <c r="Q168" s="431"/>
      <c r="R168" s="431"/>
      <c r="S168" s="431"/>
      <c r="T168" s="431"/>
      <c r="U168" s="431"/>
      <c r="V168" s="431"/>
      <c r="W168" s="431"/>
    </row>
    <row r="169" spans="1:23" ht="18.75" customHeight="1">
      <c r="A169" s="92" t="s">
        <v>471</v>
      </c>
      <c r="B169" s="92" t="s">
        <v>471</v>
      </c>
      <c r="C169" s="433" t="s">
        <v>616</v>
      </c>
      <c r="D169" s="433"/>
      <c r="E169" s="433"/>
      <c r="F169" s="433"/>
      <c r="G169" s="433"/>
      <c r="H169" s="433"/>
      <c r="I169" s="433"/>
      <c r="J169" s="433"/>
      <c r="K169" s="433"/>
      <c r="L169" s="433"/>
      <c r="M169" s="433"/>
      <c r="N169" s="433"/>
      <c r="O169" s="433"/>
      <c r="P169" s="433"/>
      <c r="Q169" s="433"/>
      <c r="R169" s="433"/>
      <c r="S169" s="433"/>
      <c r="T169" s="433"/>
      <c r="U169" s="433"/>
      <c r="V169" s="433"/>
      <c r="W169" s="433"/>
    </row>
    <row r="170" spans="1:23" ht="18.75" customHeight="1">
      <c r="A170" s="92" t="s">
        <v>471</v>
      </c>
      <c r="B170" s="92" t="s">
        <v>471</v>
      </c>
      <c r="C170" s="433" t="s">
        <v>406</v>
      </c>
      <c r="D170" s="433"/>
      <c r="E170" s="433"/>
      <c r="F170" s="433"/>
      <c r="G170" s="433"/>
      <c r="H170" s="433"/>
      <c r="I170" s="433"/>
      <c r="J170" s="433"/>
      <c r="K170" s="433"/>
      <c r="L170" s="433"/>
      <c r="M170" s="433"/>
      <c r="N170" s="433"/>
      <c r="O170" s="433"/>
      <c r="P170" s="433"/>
      <c r="Q170" s="433"/>
      <c r="R170" s="433"/>
      <c r="S170" s="433"/>
      <c r="T170" s="433"/>
      <c r="U170" s="433"/>
      <c r="V170" s="433"/>
      <c r="W170" s="433"/>
    </row>
    <row r="171" spans="1:23" ht="18.75" customHeight="1">
      <c r="A171" s="92" t="s">
        <v>471</v>
      </c>
      <c r="B171" s="92" t="s">
        <v>471</v>
      </c>
      <c r="C171" s="433" t="s">
        <v>407</v>
      </c>
      <c r="D171" s="433"/>
      <c r="E171" s="433"/>
      <c r="F171" s="433"/>
      <c r="G171" s="433"/>
      <c r="H171" s="433"/>
      <c r="I171" s="433"/>
      <c r="J171" s="433"/>
      <c r="K171" s="433"/>
      <c r="L171" s="433"/>
      <c r="M171" s="433"/>
      <c r="N171" s="433"/>
      <c r="O171" s="433"/>
      <c r="P171" s="433"/>
      <c r="Q171" s="433"/>
      <c r="R171" s="433"/>
      <c r="S171" s="433"/>
      <c r="T171" s="433"/>
      <c r="U171" s="433"/>
      <c r="V171" s="433"/>
      <c r="W171" s="433"/>
    </row>
    <row r="172" spans="1:23" ht="36.75" customHeight="1">
      <c r="A172" s="92" t="s">
        <v>471</v>
      </c>
      <c r="B172" s="62" t="s">
        <v>505</v>
      </c>
      <c r="C172" s="92" t="s">
        <v>471</v>
      </c>
      <c r="D172" s="328" t="s">
        <v>408</v>
      </c>
      <c r="E172" s="328"/>
      <c r="F172" s="328"/>
      <c r="G172" s="328"/>
      <c r="H172" s="328"/>
      <c r="I172" s="328"/>
      <c r="J172" s="328"/>
      <c r="K172" s="328"/>
      <c r="L172" s="328"/>
      <c r="M172" s="328"/>
      <c r="N172" s="328"/>
      <c r="O172" s="328"/>
      <c r="P172" s="328"/>
      <c r="Q172" s="328"/>
      <c r="R172" s="328"/>
      <c r="S172" s="328"/>
      <c r="T172" s="328"/>
      <c r="U172" s="328"/>
      <c r="V172" s="328"/>
      <c r="W172" s="328"/>
    </row>
    <row r="173" spans="1:23" s="107" customFormat="1" ht="18.75" customHeight="1">
      <c r="A173" s="92" t="s">
        <v>471</v>
      </c>
      <c r="B173" s="92" t="s">
        <v>471</v>
      </c>
      <c r="C173" s="433" t="s">
        <v>409</v>
      </c>
      <c r="D173" s="433"/>
      <c r="E173" s="433"/>
      <c r="F173" s="433"/>
      <c r="G173" s="433"/>
      <c r="H173" s="433"/>
      <c r="I173" s="433"/>
      <c r="J173" s="433"/>
      <c r="K173" s="433"/>
      <c r="L173" s="433"/>
      <c r="M173" s="433"/>
      <c r="N173" s="433"/>
      <c r="O173" s="433"/>
      <c r="P173" s="433"/>
      <c r="Q173" s="433"/>
      <c r="R173" s="433"/>
      <c r="S173" s="433"/>
      <c r="T173" s="433"/>
      <c r="U173" s="433"/>
      <c r="V173" s="433"/>
      <c r="W173" s="433"/>
    </row>
    <row r="174" spans="1:23" ht="18.75" customHeight="1">
      <c r="A174" s="92" t="s">
        <v>471</v>
      </c>
      <c r="B174" s="92" t="s">
        <v>471</v>
      </c>
      <c r="C174" s="433" t="s">
        <v>617</v>
      </c>
      <c r="D174" s="433"/>
      <c r="E174" s="433"/>
      <c r="F174" s="433"/>
      <c r="G174" s="433"/>
      <c r="H174" s="433"/>
      <c r="I174" s="433"/>
      <c r="J174" s="433"/>
      <c r="K174" s="433"/>
      <c r="L174" s="433"/>
      <c r="M174" s="433"/>
      <c r="N174" s="433"/>
      <c r="O174" s="433"/>
      <c r="P174" s="433"/>
      <c r="Q174" s="433"/>
      <c r="R174" s="433"/>
      <c r="S174" s="433"/>
      <c r="T174" s="433"/>
      <c r="U174" s="433"/>
      <c r="V174" s="433"/>
      <c r="W174" s="433"/>
    </row>
    <row r="175" spans="1:23" ht="18.75" customHeight="1">
      <c r="A175" s="92" t="s">
        <v>471</v>
      </c>
      <c r="B175" s="92" t="s">
        <v>471</v>
      </c>
      <c r="C175" s="433" t="s">
        <v>395</v>
      </c>
      <c r="D175" s="433"/>
      <c r="E175" s="433"/>
      <c r="F175" s="433"/>
      <c r="G175" s="433"/>
      <c r="H175" s="433"/>
      <c r="I175" s="433"/>
      <c r="J175" s="433"/>
      <c r="K175" s="433"/>
      <c r="L175" s="433"/>
      <c r="M175" s="433"/>
      <c r="N175" s="433"/>
      <c r="O175" s="433"/>
      <c r="P175" s="433"/>
      <c r="Q175" s="433"/>
      <c r="R175" s="433"/>
      <c r="S175" s="433"/>
      <c r="T175" s="433"/>
      <c r="U175" s="433"/>
      <c r="V175" s="433"/>
      <c r="W175" s="433"/>
    </row>
    <row r="176" spans="1:23" ht="18.75" customHeight="1">
      <c r="A176" s="92" t="s">
        <v>471</v>
      </c>
      <c r="B176" s="92" t="s">
        <v>471</v>
      </c>
      <c r="C176" s="433" t="s">
        <v>410</v>
      </c>
      <c r="D176" s="433"/>
      <c r="E176" s="433"/>
      <c r="F176" s="433"/>
      <c r="G176" s="433"/>
      <c r="H176" s="433"/>
      <c r="I176" s="433"/>
      <c r="J176" s="433"/>
      <c r="K176" s="433"/>
      <c r="L176" s="433"/>
      <c r="M176" s="433"/>
      <c r="N176" s="433"/>
      <c r="O176" s="433"/>
      <c r="P176" s="433"/>
      <c r="Q176" s="433"/>
      <c r="R176" s="433"/>
      <c r="S176" s="433"/>
      <c r="T176" s="433"/>
      <c r="U176" s="433"/>
      <c r="V176" s="433"/>
      <c r="W176" s="433"/>
    </row>
    <row r="177" spans="1:23" ht="18.75" customHeight="1">
      <c r="A177" s="92" t="s">
        <v>471</v>
      </c>
      <c r="B177" s="92" t="s">
        <v>471</v>
      </c>
      <c r="C177" s="433" t="s">
        <v>400</v>
      </c>
      <c r="D177" s="433"/>
      <c r="E177" s="433"/>
      <c r="F177" s="433"/>
      <c r="G177" s="433"/>
      <c r="H177" s="433"/>
      <c r="I177" s="433"/>
      <c r="J177" s="433"/>
      <c r="K177" s="433"/>
      <c r="L177" s="433"/>
      <c r="M177" s="433"/>
      <c r="N177" s="433"/>
      <c r="O177" s="433"/>
      <c r="P177" s="433"/>
      <c r="Q177" s="433"/>
      <c r="R177" s="433"/>
      <c r="S177" s="433"/>
      <c r="T177" s="433"/>
      <c r="U177" s="433"/>
      <c r="V177" s="433"/>
      <c r="W177" s="433"/>
    </row>
    <row r="178" spans="1:23" ht="18.75" customHeight="1">
      <c r="A178" s="92" t="s">
        <v>471</v>
      </c>
      <c r="B178" s="92" t="s">
        <v>471</v>
      </c>
      <c r="C178" s="433" t="s">
        <v>401</v>
      </c>
      <c r="D178" s="433"/>
      <c r="E178" s="433"/>
      <c r="F178" s="433"/>
      <c r="G178" s="433"/>
      <c r="H178" s="433"/>
      <c r="I178" s="433"/>
      <c r="J178" s="433"/>
      <c r="K178" s="433"/>
      <c r="L178" s="433"/>
      <c r="M178" s="433"/>
      <c r="N178" s="433"/>
      <c r="O178" s="433"/>
      <c r="P178" s="433"/>
      <c r="Q178" s="433"/>
      <c r="R178" s="433"/>
      <c r="S178" s="433"/>
      <c r="T178" s="433"/>
      <c r="U178" s="433"/>
      <c r="V178" s="433"/>
      <c r="W178" s="433"/>
    </row>
    <row r="179" spans="1:23" ht="38.25" customHeight="1">
      <c r="A179" s="92" t="s">
        <v>471</v>
      </c>
      <c r="B179" s="92" t="s">
        <v>471</v>
      </c>
      <c r="C179" s="433" t="s">
        <v>411</v>
      </c>
      <c r="D179" s="433"/>
      <c r="E179" s="433"/>
      <c r="F179" s="433"/>
      <c r="G179" s="433"/>
      <c r="H179" s="433"/>
      <c r="I179" s="433"/>
      <c r="J179" s="433"/>
      <c r="K179" s="433"/>
      <c r="L179" s="433"/>
      <c r="M179" s="433"/>
      <c r="N179" s="433"/>
      <c r="O179" s="433"/>
      <c r="P179" s="433"/>
      <c r="Q179" s="433"/>
      <c r="R179" s="433"/>
      <c r="S179" s="433"/>
      <c r="T179" s="433"/>
      <c r="U179" s="433"/>
      <c r="V179" s="433"/>
      <c r="W179" s="433"/>
    </row>
    <row r="180" spans="1:23" ht="38.25" customHeight="1">
      <c r="A180" s="111" t="s">
        <v>554</v>
      </c>
      <c r="B180" s="92" t="s">
        <v>471</v>
      </c>
      <c r="C180" s="433" t="s">
        <v>412</v>
      </c>
      <c r="D180" s="433"/>
      <c r="E180" s="433"/>
      <c r="F180" s="433"/>
      <c r="G180" s="433"/>
      <c r="H180" s="433"/>
      <c r="I180" s="433"/>
      <c r="J180" s="433"/>
      <c r="K180" s="433"/>
      <c r="L180" s="433"/>
      <c r="M180" s="433"/>
      <c r="N180" s="433"/>
      <c r="O180" s="433"/>
      <c r="P180" s="433"/>
      <c r="Q180" s="433"/>
      <c r="R180" s="433"/>
      <c r="S180" s="433"/>
      <c r="T180" s="433"/>
      <c r="U180" s="433"/>
      <c r="V180" s="433"/>
      <c r="W180" s="433"/>
    </row>
    <row r="181" spans="1:23" ht="18.75" customHeight="1">
      <c r="B181" s="62"/>
      <c r="C181" s="328" t="s">
        <v>413</v>
      </c>
      <c r="D181" s="328"/>
      <c r="E181" s="328"/>
      <c r="F181" s="328"/>
      <c r="G181" s="328"/>
      <c r="H181" s="328"/>
      <c r="I181" s="328"/>
      <c r="J181" s="328"/>
      <c r="K181" s="328"/>
      <c r="L181" s="328"/>
      <c r="M181" s="328"/>
      <c r="N181" s="328"/>
      <c r="O181" s="328"/>
      <c r="P181" s="328"/>
      <c r="Q181" s="328"/>
      <c r="R181" s="328"/>
      <c r="S181" s="328"/>
      <c r="T181" s="328"/>
      <c r="U181" s="328"/>
      <c r="V181" s="328"/>
      <c r="W181" s="328"/>
    </row>
    <row r="182" spans="1:23" ht="36" customHeight="1">
      <c r="B182" s="62"/>
      <c r="C182" s="328" t="s">
        <v>414</v>
      </c>
      <c r="D182" s="328"/>
      <c r="E182" s="328"/>
      <c r="F182" s="328"/>
      <c r="G182" s="328"/>
      <c r="H182" s="328"/>
      <c r="I182" s="328"/>
      <c r="J182" s="328"/>
      <c r="K182" s="328"/>
      <c r="L182" s="328"/>
      <c r="M182" s="328"/>
      <c r="N182" s="328"/>
      <c r="O182" s="328"/>
      <c r="P182" s="328"/>
      <c r="Q182" s="328"/>
      <c r="R182" s="328"/>
      <c r="S182" s="328"/>
      <c r="T182" s="328"/>
      <c r="U182" s="328"/>
      <c r="V182" s="328"/>
      <c r="W182" s="328"/>
    </row>
    <row r="183" spans="1:23" s="135" customFormat="1" ht="38.25" customHeight="1">
      <c r="A183" s="92" t="s">
        <v>471</v>
      </c>
      <c r="B183" s="92" t="s">
        <v>471</v>
      </c>
      <c r="C183" s="433" t="s">
        <v>622</v>
      </c>
      <c r="D183" s="433"/>
      <c r="E183" s="433"/>
      <c r="F183" s="433"/>
      <c r="G183" s="433"/>
      <c r="H183" s="433"/>
      <c r="I183" s="433"/>
      <c r="J183" s="433"/>
      <c r="K183" s="433"/>
      <c r="L183" s="433"/>
      <c r="M183" s="433"/>
      <c r="N183" s="433"/>
      <c r="O183" s="433"/>
      <c r="P183" s="433"/>
      <c r="Q183" s="433"/>
      <c r="R183" s="433"/>
      <c r="S183" s="433"/>
      <c r="T183" s="433"/>
      <c r="U183" s="433"/>
      <c r="V183" s="433"/>
      <c r="W183" s="433"/>
    </row>
    <row r="185" spans="1:23" ht="18.75" customHeight="1">
      <c r="M185" s="61" t="s">
        <v>470</v>
      </c>
      <c r="Q185" s="61" t="str">
        <f>IF(名称="","",名称)</f>
        <v/>
      </c>
    </row>
    <row r="186" spans="1:23" ht="18.75" customHeight="1">
      <c r="A186" s="61" t="s">
        <v>575</v>
      </c>
    </row>
    <row r="187" spans="1:23" s="112" customFormat="1" ht="18.75" customHeight="1">
      <c r="A187" s="120" t="s">
        <v>589</v>
      </c>
      <c r="B187" s="120" t="s">
        <v>187</v>
      </c>
    </row>
    <row r="188" spans="1:23" ht="18.75" customHeight="1">
      <c r="A188" s="111" t="s">
        <v>554</v>
      </c>
      <c r="B188" s="92" t="s">
        <v>471</v>
      </c>
      <c r="C188" s="433" t="s">
        <v>342</v>
      </c>
      <c r="D188" s="433"/>
      <c r="E188" s="433"/>
      <c r="F188" s="433"/>
      <c r="G188" s="433"/>
      <c r="H188" s="433"/>
      <c r="I188" s="433"/>
      <c r="J188" s="433"/>
      <c r="K188" s="433"/>
      <c r="L188" s="433"/>
      <c r="M188" s="433"/>
      <c r="N188" s="433"/>
      <c r="O188" s="433"/>
      <c r="P188" s="433"/>
      <c r="Q188" s="433"/>
      <c r="R188" s="433"/>
      <c r="S188" s="433"/>
      <c r="T188" s="433"/>
      <c r="U188" s="433"/>
      <c r="V188" s="433"/>
      <c r="W188" s="433"/>
    </row>
    <row r="189" spans="1:23" ht="18.75" customHeight="1">
      <c r="A189" s="111" t="s">
        <v>554</v>
      </c>
      <c r="B189" s="92" t="s">
        <v>471</v>
      </c>
      <c r="C189" s="433" t="s">
        <v>415</v>
      </c>
      <c r="D189" s="433"/>
      <c r="E189" s="433"/>
      <c r="F189" s="433"/>
      <c r="G189" s="433"/>
      <c r="H189" s="433"/>
      <c r="I189" s="433"/>
      <c r="J189" s="433"/>
      <c r="K189" s="433"/>
      <c r="L189" s="433"/>
      <c r="M189" s="433"/>
      <c r="N189" s="433"/>
      <c r="O189" s="433"/>
      <c r="P189" s="433"/>
      <c r="Q189" s="433"/>
      <c r="R189" s="433"/>
      <c r="S189" s="433"/>
      <c r="T189" s="433"/>
      <c r="U189" s="433"/>
      <c r="V189" s="433"/>
      <c r="W189" s="433"/>
    </row>
    <row r="190" spans="1:23" ht="18.75" customHeight="1">
      <c r="A190" s="111" t="s">
        <v>554</v>
      </c>
      <c r="B190" s="92" t="s">
        <v>471</v>
      </c>
      <c r="C190" s="433" t="s">
        <v>409</v>
      </c>
      <c r="D190" s="433"/>
      <c r="E190" s="433"/>
      <c r="F190" s="433"/>
      <c r="G190" s="433"/>
      <c r="H190" s="433"/>
      <c r="I190" s="433"/>
      <c r="J190" s="433"/>
      <c r="K190" s="433"/>
      <c r="L190" s="433"/>
      <c r="M190" s="433"/>
      <c r="N190" s="433"/>
      <c r="O190" s="433"/>
      <c r="P190" s="433"/>
      <c r="Q190" s="433"/>
      <c r="R190" s="433"/>
      <c r="S190" s="433"/>
      <c r="T190" s="433"/>
      <c r="U190" s="433"/>
      <c r="V190" s="433"/>
      <c r="W190" s="433"/>
    </row>
    <row r="191" spans="1:23" ht="36.75" customHeight="1">
      <c r="A191" s="111" t="s">
        <v>554</v>
      </c>
      <c r="B191" s="92" t="s">
        <v>471</v>
      </c>
      <c r="C191" s="433" t="s">
        <v>416</v>
      </c>
      <c r="D191" s="433"/>
      <c r="E191" s="433"/>
      <c r="F191" s="433"/>
      <c r="G191" s="433"/>
      <c r="H191" s="433"/>
      <c r="I191" s="433"/>
      <c r="J191" s="433"/>
      <c r="K191" s="433"/>
      <c r="L191" s="433"/>
      <c r="M191" s="433"/>
      <c r="N191" s="433"/>
      <c r="O191" s="433"/>
      <c r="P191" s="433"/>
      <c r="Q191" s="433"/>
      <c r="R191" s="433"/>
      <c r="S191" s="433"/>
      <c r="T191" s="433"/>
      <c r="U191" s="433"/>
      <c r="V191" s="433"/>
      <c r="W191" s="433"/>
    </row>
    <row r="192" spans="1:23" ht="18.75" customHeight="1">
      <c r="A192" s="111" t="s">
        <v>554</v>
      </c>
      <c r="B192" s="92" t="s">
        <v>471</v>
      </c>
      <c r="C192" s="433" t="s">
        <v>417</v>
      </c>
      <c r="D192" s="433"/>
      <c r="E192" s="433"/>
      <c r="F192" s="433"/>
      <c r="G192" s="433"/>
      <c r="H192" s="433"/>
      <c r="I192" s="433"/>
      <c r="J192" s="433"/>
      <c r="K192" s="433"/>
      <c r="L192" s="433"/>
      <c r="M192" s="433"/>
      <c r="N192" s="433"/>
      <c r="O192" s="433"/>
      <c r="P192" s="433"/>
      <c r="Q192" s="433"/>
      <c r="R192" s="433"/>
      <c r="S192" s="433"/>
      <c r="T192" s="433"/>
      <c r="U192" s="433"/>
      <c r="V192" s="433"/>
      <c r="W192" s="433"/>
    </row>
    <row r="194" spans="1:23" ht="18.75" customHeight="1">
      <c r="M194" s="61" t="s">
        <v>470</v>
      </c>
      <c r="Q194" s="61" t="str">
        <f>IF(名称="","",名称)</f>
        <v/>
      </c>
    </row>
    <row r="195" spans="1:23" ht="18.75" customHeight="1">
      <c r="A195" s="61" t="s">
        <v>576</v>
      </c>
    </row>
    <row r="196" spans="1:23" ht="18.75" customHeight="1">
      <c r="B196" s="61" t="s">
        <v>418</v>
      </c>
    </row>
    <row r="197" spans="1:23" s="112" customFormat="1" ht="18.75" customHeight="1">
      <c r="A197" s="120" t="s">
        <v>589</v>
      </c>
      <c r="B197" s="120" t="s">
        <v>187</v>
      </c>
    </row>
    <row r="198" spans="1:23" ht="18.75" customHeight="1">
      <c r="A198" s="92" t="s">
        <v>471</v>
      </c>
      <c r="B198" s="92" t="s">
        <v>471</v>
      </c>
      <c r="C198" s="433" t="s">
        <v>419</v>
      </c>
      <c r="D198" s="433"/>
      <c r="E198" s="433"/>
      <c r="F198" s="433"/>
      <c r="G198" s="433"/>
      <c r="H198" s="433"/>
      <c r="I198" s="433"/>
      <c r="J198" s="433"/>
      <c r="K198" s="433"/>
      <c r="L198" s="433"/>
      <c r="M198" s="433"/>
      <c r="N198" s="433"/>
      <c r="O198" s="433"/>
      <c r="P198" s="433"/>
      <c r="Q198" s="433"/>
      <c r="R198" s="433"/>
      <c r="S198" s="433"/>
      <c r="T198" s="433"/>
      <c r="U198" s="433"/>
      <c r="V198" s="433"/>
      <c r="W198" s="433"/>
    </row>
    <row r="199" spans="1:23" ht="38.25" customHeight="1">
      <c r="A199" s="92" t="s">
        <v>471</v>
      </c>
      <c r="B199" s="92" t="s">
        <v>471</v>
      </c>
      <c r="C199" s="433" t="s">
        <v>420</v>
      </c>
      <c r="D199" s="433"/>
      <c r="E199" s="433"/>
      <c r="F199" s="433"/>
      <c r="G199" s="433"/>
      <c r="H199" s="433"/>
      <c r="I199" s="433"/>
      <c r="J199" s="433"/>
      <c r="K199" s="433"/>
      <c r="L199" s="433"/>
      <c r="M199" s="433"/>
      <c r="N199" s="433"/>
      <c r="O199" s="433"/>
      <c r="P199" s="433"/>
      <c r="Q199" s="433"/>
      <c r="R199" s="433"/>
      <c r="S199" s="433"/>
      <c r="T199" s="433"/>
      <c r="U199" s="433"/>
      <c r="V199" s="433"/>
      <c r="W199" s="433"/>
    </row>
    <row r="200" spans="1:23" ht="18.75" customHeight="1">
      <c r="A200" s="92" t="s">
        <v>471</v>
      </c>
      <c r="B200" s="92" t="s">
        <v>471</v>
      </c>
      <c r="C200" s="433" t="s">
        <v>528</v>
      </c>
      <c r="D200" s="433"/>
      <c r="E200" s="433"/>
      <c r="F200" s="433"/>
      <c r="G200" s="433"/>
      <c r="H200" s="433"/>
      <c r="I200" s="433"/>
      <c r="J200" s="433"/>
      <c r="K200" s="433"/>
      <c r="L200" s="433"/>
      <c r="M200" s="433"/>
      <c r="N200" s="433"/>
      <c r="O200" s="433"/>
      <c r="P200" s="433"/>
      <c r="Q200" s="433"/>
      <c r="R200" s="433"/>
      <c r="S200" s="433"/>
      <c r="T200" s="433"/>
      <c r="U200" s="433"/>
      <c r="V200" s="433"/>
      <c r="W200" s="433"/>
    </row>
    <row r="201" spans="1:23" ht="37.5" customHeight="1">
      <c r="A201" s="92" t="s">
        <v>471</v>
      </c>
      <c r="B201" s="92" t="s">
        <v>471</v>
      </c>
      <c r="C201" s="433" t="s">
        <v>421</v>
      </c>
      <c r="D201" s="433"/>
      <c r="E201" s="433"/>
      <c r="F201" s="433"/>
      <c r="G201" s="433"/>
      <c r="H201" s="433"/>
      <c r="I201" s="433"/>
      <c r="J201" s="433"/>
      <c r="K201" s="433"/>
      <c r="L201" s="433"/>
      <c r="M201" s="433"/>
      <c r="N201" s="433"/>
      <c r="O201" s="433"/>
      <c r="P201" s="433"/>
      <c r="Q201" s="433"/>
      <c r="R201" s="433"/>
      <c r="S201" s="433"/>
      <c r="T201" s="433"/>
      <c r="U201" s="433"/>
      <c r="V201" s="433"/>
      <c r="W201" s="433"/>
    </row>
    <row r="202" spans="1:23" ht="37.5" customHeight="1">
      <c r="A202" s="92" t="s">
        <v>471</v>
      </c>
      <c r="B202" s="92" t="s">
        <v>471</v>
      </c>
      <c r="C202" s="433" t="s">
        <v>422</v>
      </c>
      <c r="D202" s="433"/>
      <c r="E202" s="433"/>
      <c r="F202" s="433"/>
      <c r="G202" s="433"/>
      <c r="H202" s="433"/>
      <c r="I202" s="433"/>
      <c r="J202" s="433"/>
      <c r="K202" s="433"/>
      <c r="L202" s="433"/>
      <c r="M202" s="433"/>
      <c r="N202" s="433"/>
      <c r="O202" s="433"/>
      <c r="P202" s="433"/>
      <c r="Q202" s="433"/>
      <c r="R202" s="433"/>
      <c r="S202" s="433"/>
      <c r="T202" s="433"/>
      <c r="U202" s="433"/>
      <c r="V202" s="433"/>
      <c r="W202" s="433"/>
    </row>
    <row r="204" spans="1:23" ht="18.75" customHeight="1">
      <c r="B204" s="61" t="s">
        <v>423</v>
      </c>
    </row>
    <row r="205" spans="1:23" ht="37.5" customHeight="1">
      <c r="A205" s="92" t="s">
        <v>471</v>
      </c>
      <c r="B205" s="92" t="s">
        <v>471</v>
      </c>
      <c r="C205" s="433" t="s">
        <v>424</v>
      </c>
      <c r="D205" s="433"/>
      <c r="E205" s="433"/>
      <c r="F205" s="433"/>
      <c r="G205" s="433"/>
      <c r="H205" s="433"/>
      <c r="I205" s="433"/>
      <c r="J205" s="433"/>
      <c r="K205" s="433"/>
      <c r="L205" s="433"/>
      <c r="M205" s="433"/>
      <c r="N205" s="433"/>
      <c r="O205" s="433"/>
      <c r="P205" s="433"/>
      <c r="Q205" s="433"/>
      <c r="R205" s="433"/>
      <c r="S205" s="433"/>
      <c r="T205" s="433"/>
      <c r="U205" s="433"/>
      <c r="V205" s="433"/>
      <c r="W205" s="433"/>
    </row>
    <row r="206" spans="1:23" ht="37.5" customHeight="1">
      <c r="C206" s="328" t="s">
        <v>425</v>
      </c>
      <c r="D206" s="328"/>
      <c r="E206" s="328"/>
      <c r="F206" s="328"/>
      <c r="G206" s="328"/>
      <c r="H206" s="328"/>
      <c r="I206" s="328"/>
      <c r="J206" s="328"/>
      <c r="K206" s="328"/>
      <c r="L206" s="328"/>
      <c r="M206" s="328"/>
      <c r="N206" s="328"/>
      <c r="O206" s="328"/>
      <c r="P206" s="328"/>
      <c r="Q206" s="328"/>
      <c r="R206" s="328"/>
      <c r="S206" s="328"/>
      <c r="T206" s="328"/>
      <c r="U206" s="328"/>
      <c r="V206" s="328"/>
      <c r="W206" s="328"/>
    </row>
    <row r="207" spans="1:23" ht="18.75" customHeight="1">
      <c r="A207" s="92" t="s">
        <v>471</v>
      </c>
      <c r="B207" s="92" t="s">
        <v>471</v>
      </c>
      <c r="C207" s="433" t="s">
        <v>426</v>
      </c>
      <c r="D207" s="433"/>
      <c r="E207" s="433"/>
      <c r="F207" s="433"/>
      <c r="G207" s="433"/>
      <c r="H207" s="433"/>
      <c r="I207" s="433"/>
      <c r="J207" s="433"/>
      <c r="K207" s="433"/>
      <c r="L207" s="433"/>
      <c r="M207" s="433"/>
      <c r="N207" s="433"/>
      <c r="O207" s="433"/>
      <c r="P207" s="433"/>
      <c r="Q207" s="433"/>
      <c r="R207" s="433"/>
      <c r="S207" s="433"/>
      <c r="T207" s="433"/>
      <c r="U207" s="433"/>
      <c r="V207" s="433"/>
      <c r="W207" s="433"/>
    </row>
    <row r="208" spans="1:23" ht="18.75" customHeight="1">
      <c r="A208" s="92" t="s">
        <v>471</v>
      </c>
      <c r="B208" s="92" t="s">
        <v>471</v>
      </c>
      <c r="C208" s="433" t="s">
        <v>427</v>
      </c>
      <c r="D208" s="433"/>
      <c r="E208" s="433"/>
      <c r="F208" s="433"/>
      <c r="G208" s="433"/>
      <c r="H208" s="433"/>
      <c r="I208" s="433"/>
      <c r="J208" s="433"/>
      <c r="K208" s="433"/>
      <c r="L208" s="433"/>
      <c r="M208" s="433"/>
      <c r="N208" s="433"/>
      <c r="O208" s="433"/>
      <c r="P208" s="433"/>
      <c r="Q208" s="433"/>
      <c r="R208" s="433"/>
      <c r="S208" s="433"/>
      <c r="T208" s="433"/>
      <c r="U208" s="433"/>
      <c r="V208" s="433"/>
      <c r="W208" s="433"/>
    </row>
    <row r="210" spans="1:23" ht="18.75" customHeight="1">
      <c r="B210" s="61" t="s">
        <v>428</v>
      </c>
    </row>
    <row r="211" spans="1:23" ht="18.75" customHeight="1">
      <c r="A211" s="92" t="s">
        <v>471</v>
      </c>
      <c r="B211" s="92" t="s">
        <v>471</v>
      </c>
      <c r="C211" s="433" t="s">
        <v>429</v>
      </c>
      <c r="D211" s="433"/>
      <c r="E211" s="433"/>
      <c r="F211" s="433"/>
      <c r="G211" s="433"/>
      <c r="H211" s="433"/>
      <c r="I211" s="433"/>
      <c r="J211" s="433"/>
      <c r="K211" s="433"/>
      <c r="L211" s="433"/>
      <c r="M211" s="433"/>
      <c r="N211" s="433"/>
      <c r="O211" s="433"/>
      <c r="P211" s="433"/>
      <c r="Q211" s="433"/>
      <c r="R211" s="433"/>
      <c r="S211" s="433"/>
      <c r="T211" s="433"/>
      <c r="U211" s="433"/>
      <c r="V211" s="433"/>
      <c r="W211" s="433"/>
    </row>
    <row r="212" spans="1:23" ht="18.75" customHeight="1">
      <c r="A212" s="92" t="s">
        <v>471</v>
      </c>
      <c r="B212" s="92" t="s">
        <v>471</v>
      </c>
      <c r="C212" s="433" t="s">
        <v>426</v>
      </c>
      <c r="D212" s="433"/>
      <c r="E212" s="433"/>
      <c r="F212" s="433"/>
      <c r="G212" s="433"/>
      <c r="H212" s="433"/>
      <c r="I212" s="433"/>
      <c r="J212" s="433"/>
      <c r="K212" s="433"/>
      <c r="L212" s="433"/>
      <c r="M212" s="433"/>
      <c r="N212" s="433"/>
      <c r="O212" s="433"/>
      <c r="P212" s="433"/>
      <c r="Q212" s="433"/>
      <c r="R212" s="433"/>
      <c r="S212" s="433"/>
      <c r="T212" s="433"/>
      <c r="U212" s="433"/>
      <c r="V212" s="433"/>
      <c r="W212" s="433"/>
    </row>
    <row r="213" spans="1:23" ht="18.75" customHeight="1">
      <c r="A213" s="92" t="s">
        <v>471</v>
      </c>
      <c r="B213" s="92" t="s">
        <v>471</v>
      </c>
      <c r="C213" s="433" t="s">
        <v>430</v>
      </c>
      <c r="D213" s="433"/>
      <c r="E213" s="433"/>
      <c r="F213" s="433"/>
      <c r="G213" s="433"/>
      <c r="H213" s="433"/>
      <c r="I213" s="433"/>
      <c r="J213" s="433"/>
      <c r="K213" s="433"/>
      <c r="L213" s="433"/>
      <c r="M213" s="433"/>
      <c r="N213" s="433"/>
      <c r="O213" s="433"/>
      <c r="P213" s="433"/>
      <c r="Q213" s="433"/>
      <c r="R213" s="433"/>
      <c r="S213" s="433"/>
      <c r="T213" s="433"/>
      <c r="U213" s="433"/>
      <c r="V213" s="433"/>
      <c r="W213" s="433"/>
    </row>
    <row r="215" spans="1:23" ht="18.75" customHeight="1">
      <c r="B215" s="61" t="s">
        <v>431</v>
      </c>
    </row>
    <row r="216" spans="1:23" ht="18.75" customHeight="1">
      <c r="B216" s="330" t="s">
        <v>631</v>
      </c>
      <c r="C216" s="330"/>
      <c r="D216" s="330"/>
      <c r="E216" s="330"/>
      <c r="F216" s="330"/>
      <c r="G216" s="330"/>
      <c r="H216" s="330"/>
      <c r="I216" s="330"/>
      <c r="J216" s="330"/>
      <c r="K216" s="330"/>
      <c r="L216" s="330"/>
      <c r="M216" s="330"/>
      <c r="N216" s="330"/>
      <c r="O216" s="330"/>
      <c r="P216" s="330"/>
      <c r="Q216" s="330"/>
      <c r="R216" s="330"/>
      <c r="S216" s="330"/>
      <c r="T216" s="330"/>
      <c r="U216" s="330"/>
      <c r="V216" s="330"/>
      <c r="W216" s="330"/>
    </row>
    <row r="217" spans="1:23" ht="38.1" customHeight="1">
      <c r="A217" s="92" t="s">
        <v>471</v>
      </c>
      <c r="B217" s="94" t="s">
        <v>471</v>
      </c>
      <c r="C217" s="431" t="s">
        <v>632</v>
      </c>
      <c r="D217" s="431"/>
      <c r="E217" s="431"/>
      <c r="F217" s="431"/>
      <c r="G217" s="431"/>
      <c r="H217" s="431"/>
      <c r="I217" s="431"/>
      <c r="J217" s="431"/>
      <c r="K217" s="431"/>
      <c r="L217" s="431"/>
      <c r="M217" s="431"/>
      <c r="N217" s="431"/>
      <c r="O217" s="431"/>
      <c r="P217" s="431"/>
      <c r="Q217" s="431"/>
      <c r="R217" s="431"/>
      <c r="S217" s="431"/>
      <c r="T217" s="431"/>
      <c r="U217" s="431"/>
      <c r="V217" s="431"/>
      <c r="W217" s="431"/>
    </row>
    <row r="218" spans="1:23" ht="39" customHeight="1">
      <c r="A218" s="92" t="s">
        <v>471</v>
      </c>
      <c r="B218" s="74" t="s">
        <v>505</v>
      </c>
      <c r="C218" s="92" t="s">
        <v>471</v>
      </c>
      <c r="D218" s="328" t="s">
        <v>432</v>
      </c>
      <c r="E218" s="328"/>
      <c r="F218" s="328"/>
      <c r="G218" s="328"/>
      <c r="H218" s="328"/>
      <c r="I218" s="328"/>
      <c r="J218" s="328"/>
      <c r="K218" s="328"/>
      <c r="L218" s="328"/>
      <c r="M218" s="328"/>
      <c r="N218" s="328"/>
      <c r="O218" s="328"/>
      <c r="P218" s="328"/>
      <c r="Q218" s="328"/>
      <c r="R218" s="328"/>
      <c r="S218" s="328"/>
      <c r="T218" s="328"/>
      <c r="U218" s="328"/>
      <c r="V218" s="328"/>
      <c r="W218" s="328"/>
    </row>
    <row r="220" spans="1:23" ht="18.75" customHeight="1">
      <c r="M220" s="61" t="s">
        <v>470</v>
      </c>
      <c r="Q220" s="61" t="str">
        <f>IF(名称="","",名称)</f>
        <v/>
      </c>
    </row>
    <row r="221" spans="1:23" ht="18.75" customHeight="1">
      <c r="A221" s="61" t="s">
        <v>577</v>
      </c>
    </row>
    <row r="222" spans="1:23" s="112" customFormat="1" ht="18.75" customHeight="1">
      <c r="A222" s="120" t="s">
        <v>589</v>
      </c>
      <c r="B222" s="120" t="s">
        <v>187</v>
      </c>
    </row>
    <row r="223" spans="1:23" ht="18.75" customHeight="1">
      <c r="A223" s="92" t="s">
        <v>471</v>
      </c>
      <c r="B223" s="92" t="s">
        <v>471</v>
      </c>
      <c r="C223" s="433" t="s">
        <v>433</v>
      </c>
      <c r="D223" s="433"/>
      <c r="E223" s="433"/>
      <c r="F223" s="433"/>
      <c r="G223" s="433"/>
      <c r="H223" s="433"/>
      <c r="I223" s="433"/>
      <c r="J223" s="433"/>
      <c r="K223" s="433"/>
      <c r="L223" s="433"/>
      <c r="M223" s="433"/>
      <c r="N223" s="433"/>
      <c r="O223" s="433"/>
      <c r="P223" s="433"/>
      <c r="Q223" s="433"/>
      <c r="R223" s="433"/>
      <c r="S223" s="433"/>
      <c r="T223" s="433"/>
      <c r="U223" s="433"/>
      <c r="V223" s="433"/>
      <c r="W223" s="433"/>
    </row>
    <row r="224" spans="1:23" ht="38.25" customHeight="1">
      <c r="C224" s="328" t="s">
        <v>434</v>
      </c>
      <c r="D224" s="328"/>
      <c r="E224" s="328"/>
      <c r="F224" s="328"/>
      <c r="G224" s="328"/>
      <c r="H224" s="328"/>
      <c r="I224" s="328"/>
      <c r="J224" s="328"/>
      <c r="K224" s="328"/>
      <c r="L224" s="328"/>
      <c r="M224" s="328"/>
      <c r="N224" s="328"/>
      <c r="O224" s="328"/>
      <c r="P224" s="328"/>
      <c r="Q224" s="328"/>
      <c r="R224" s="328"/>
      <c r="S224" s="328"/>
      <c r="T224" s="328"/>
      <c r="U224" s="328"/>
      <c r="V224" s="328"/>
      <c r="W224" s="328"/>
    </row>
    <row r="225" spans="1:23" ht="18.75" customHeight="1">
      <c r="C225" s="61" t="s">
        <v>435</v>
      </c>
    </row>
    <row r="226" spans="1:23" ht="37.5" customHeight="1">
      <c r="C226" s="328" t="s">
        <v>436</v>
      </c>
      <c r="D226" s="328"/>
      <c r="E226" s="328"/>
      <c r="F226" s="328"/>
      <c r="G226" s="328"/>
      <c r="H226" s="328"/>
      <c r="I226" s="328"/>
      <c r="J226" s="328"/>
      <c r="K226" s="328"/>
      <c r="L226" s="328"/>
      <c r="M226" s="328"/>
      <c r="N226" s="328"/>
      <c r="O226" s="328"/>
      <c r="P226" s="328"/>
      <c r="Q226" s="328"/>
      <c r="R226" s="328"/>
      <c r="S226" s="328"/>
      <c r="T226" s="328"/>
      <c r="U226" s="328"/>
      <c r="V226" s="328"/>
      <c r="W226" s="328"/>
    </row>
    <row r="228" spans="1:23" ht="18.75" customHeight="1">
      <c r="A228" s="92" t="s">
        <v>471</v>
      </c>
      <c r="B228" s="92" t="s">
        <v>471</v>
      </c>
      <c r="C228" s="433" t="s">
        <v>437</v>
      </c>
      <c r="D228" s="433"/>
      <c r="E228" s="433"/>
      <c r="F228" s="433"/>
      <c r="G228" s="433"/>
      <c r="H228" s="433"/>
      <c r="I228" s="433"/>
      <c r="J228" s="433"/>
      <c r="K228" s="433"/>
      <c r="L228" s="433"/>
      <c r="M228" s="433"/>
      <c r="N228" s="433"/>
      <c r="O228" s="433"/>
      <c r="P228" s="433"/>
      <c r="Q228" s="433"/>
      <c r="R228" s="433"/>
      <c r="S228" s="433"/>
      <c r="T228" s="433"/>
      <c r="U228" s="433"/>
      <c r="V228" s="433"/>
      <c r="W228" s="433"/>
    </row>
    <row r="229" spans="1:23" ht="34.5" customHeight="1">
      <c r="A229" s="92" t="s">
        <v>471</v>
      </c>
      <c r="B229" s="74" t="s">
        <v>505</v>
      </c>
      <c r="C229" s="92" t="s">
        <v>471</v>
      </c>
      <c r="D229" s="328" t="s">
        <v>438</v>
      </c>
      <c r="E229" s="328"/>
      <c r="F229" s="328"/>
      <c r="G229" s="328"/>
      <c r="H229" s="328"/>
      <c r="I229" s="328"/>
      <c r="J229" s="328"/>
      <c r="K229" s="328"/>
      <c r="L229" s="328"/>
      <c r="M229" s="328"/>
      <c r="N229" s="328"/>
      <c r="O229" s="328"/>
      <c r="P229" s="328"/>
      <c r="Q229" s="328"/>
      <c r="R229" s="328"/>
      <c r="S229" s="328"/>
      <c r="T229" s="328"/>
      <c r="U229" s="328"/>
      <c r="V229" s="328"/>
      <c r="W229" s="328"/>
    </row>
    <row r="230" spans="1:23" ht="38.25" customHeight="1">
      <c r="A230" s="92" t="s">
        <v>471</v>
      </c>
      <c r="B230" s="74" t="s">
        <v>505</v>
      </c>
      <c r="C230" s="92" t="s">
        <v>471</v>
      </c>
      <c r="D230" s="328" t="s">
        <v>439</v>
      </c>
      <c r="E230" s="328"/>
      <c r="F230" s="328"/>
      <c r="G230" s="328"/>
      <c r="H230" s="328"/>
      <c r="I230" s="328"/>
      <c r="J230" s="328"/>
      <c r="K230" s="328"/>
      <c r="L230" s="328"/>
      <c r="M230" s="328"/>
      <c r="N230" s="328"/>
      <c r="O230" s="328"/>
      <c r="P230" s="328"/>
      <c r="Q230" s="328"/>
      <c r="R230" s="328"/>
      <c r="S230" s="328"/>
      <c r="T230" s="328"/>
      <c r="U230" s="328"/>
      <c r="V230" s="328"/>
      <c r="W230" s="328"/>
    </row>
    <row r="231" spans="1:23" ht="18.75" customHeight="1">
      <c r="A231" s="92" t="s">
        <v>471</v>
      </c>
      <c r="B231" s="74" t="s">
        <v>505</v>
      </c>
      <c r="C231" s="92" t="s">
        <v>471</v>
      </c>
      <c r="D231" s="328" t="s">
        <v>440</v>
      </c>
      <c r="E231" s="328"/>
      <c r="F231" s="328"/>
      <c r="G231" s="328"/>
      <c r="H231" s="328"/>
      <c r="I231" s="328"/>
      <c r="J231" s="328"/>
      <c r="K231" s="328"/>
      <c r="L231" s="328"/>
      <c r="M231" s="328"/>
      <c r="N231" s="328"/>
      <c r="O231" s="328"/>
      <c r="P231" s="328"/>
      <c r="Q231" s="328"/>
      <c r="R231" s="328"/>
      <c r="S231" s="328"/>
      <c r="T231" s="328"/>
      <c r="U231" s="328"/>
      <c r="V231" s="328"/>
      <c r="W231" s="328"/>
    </row>
    <row r="232" spans="1:23" ht="37.5" customHeight="1">
      <c r="A232" s="111" t="s">
        <v>554</v>
      </c>
      <c r="B232" s="74" t="s">
        <v>505</v>
      </c>
      <c r="C232" s="92" t="s">
        <v>471</v>
      </c>
      <c r="D232" s="328" t="s">
        <v>441</v>
      </c>
      <c r="E232" s="328"/>
      <c r="F232" s="328"/>
      <c r="G232" s="328"/>
      <c r="H232" s="328"/>
      <c r="I232" s="328"/>
      <c r="J232" s="328"/>
      <c r="K232" s="328"/>
      <c r="L232" s="328"/>
      <c r="M232" s="328"/>
      <c r="N232" s="328"/>
      <c r="O232" s="328"/>
      <c r="P232" s="328"/>
      <c r="Q232" s="328"/>
      <c r="R232" s="328"/>
      <c r="S232" s="328"/>
      <c r="T232" s="328"/>
      <c r="U232" s="328"/>
      <c r="V232" s="328"/>
      <c r="W232" s="328"/>
    </row>
    <row r="234" spans="1:23" ht="18.75" customHeight="1">
      <c r="M234" s="61" t="s">
        <v>470</v>
      </c>
      <c r="Q234" s="61" t="str">
        <f>IF(名称="","",名称)</f>
        <v/>
      </c>
    </row>
    <row r="235" spans="1:23" ht="18.75" customHeight="1">
      <c r="A235" s="61" t="s">
        <v>578</v>
      </c>
    </row>
    <row r="236" spans="1:23" s="112" customFormat="1" ht="18.75" customHeight="1">
      <c r="A236" s="120" t="s">
        <v>589</v>
      </c>
      <c r="B236" s="120" t="s">
        <v>187</v>
      </c>
    </row>
    <row r="237" spans="1:23" ht="18.75" customHeight="1">
      <c r="A237" s="92" t="s">
        <v>471</v>
      </c>
      <c r="B237" s="92" t="s">
        <v>471</v>
      </c>
      <c r="C237" s="433" t="s">
        <v>342</v>
      </c>
      <c r="D237" s="433"/>
      <c r="E237" s="433"/>
      <c r="F237" s="433"/>
      <c r="G237" s="433"/>
      <c r="H237" s="433"/>
      <c r="I237" s="433"/>
      <c r="J237" s="433"/>
      <c r="K237" s="433"/>
      <c r="L237" s="433"/>
      <c r="M237" s="433"/>
      <c r="N237" s="433"/>
      <c r="O237" s="433"/>
      <c r="P237" s="433"/>
      <c r="Q237" s="433"/>
      <c r="R237" s="433"/>
      <c r="S237" s="433"/>
      <c r="T237" s="433"/>
      <c r="U237" s="433"/>
      <c r="V237" s="433"/>
      <c r="W237" s="433"/>
    </row>
    <row r="238" spans="1:23" ht="18.75" customHeight="1">
      <c r="A238" s="92" t="s">
        <v>471</v>
      </c>
      <c r="B238" s="92" t="s">
        <v>471</v>
      </c>
      <c r="C238" s="433" t="s">
        <v>442</v>
      </c>
      <c r="D238" s="433"/>
      <c r="E238" s="433"/>
      <c r="F238" s="433"/>
      <c r="G238" s="433"/>
      <c r="H238" s="433"/>
      <c r="I238" s="433"/>
      <c r="J238" s="433"/>
      <c r="K238" s="433"/>
      <c r="L238" s="433"/>
      <c r="M238" s="433"/>
      <c r="N238" s="433"/>
      <c r="O238" s="433"/>
      <c r="P238" s="433"/>
      <c r="Q238" s="433"/>
      <c r="R238" s="433"/>
      <c r="S238" s="433"/>
      <c r="T238" s="433"/>
      <c r="U238" s="433"/>
      <c r="V238" s="433"/>
      <c r="W238" s="433"/>
    </row>
    <row r="239" spans="1:23" ht="18.75" customHeight="1">
      <c r="A239" s="92" t="s">
        <v>471</v>
      </c>
      <c r="B239" s="92" t="s">
        <v>471</v>
      </c>
      <c r="C239" s="433" t="s">
        <v>409</v>
      </c>
      <c r="D239" s="433"/>
      <c r="E239" s="433"/>
      <c r="F239" s="433"/>
      <c r="G239" s="433"/>
      <c r="H239" s="433"/>
      <c r="I239" s="433"/>
      <c r="J239" s="433"/>
      <c r="K239" s="433"/>
      <c r="L239" s="433"/>
      <c r="M239" s="433"/>
      <c r="N239" s="433"/>
      <c r="O239" s="433"/>
      <c r="P239" s="433"/>
      <c r="Q239" s="433"/>
      <c r="R239" s="433"/>
      <c r="S239" s="433"/>
      <c r="T239" s="433"/>
      <c r="U239" s="433"/>
      <c r="V239" s="433"/>
      <c r="W239" s="433"/>
    </row>
    <row r="240" spans="1:23" ht="18.75" customHeight="1">
      <c r="A240" s="92" t="s">
        <v>471</v>
      </c>
      <c r="B240" s="92" t="s">
        <v>471</v>
      </c>
      <c r="C240" s="433" t="s">
        <v>395</v>
      </c>
      <c r="D240" s="433"/>
      <c r="E240" s="433"/>
      <c r="F240" s="433"/>
      <c r="G240" s="433"/>
      <c r="H240" s="433"/>
      <c r="I240" s="433"/>
      <c r="J240" s="433"/>
      <c r="K240" s="433"/>
      <c r="L240" s="433"/>
      <c r="M240" s="433"/>
      <c r="N240" s="433"/>
      <c r="O240" s="433"/>
      <c r="P240" s="433"/>
      <c r="Q240" s="433"/>
      <c r="R240" s="433"/>
      <c r="S240" s="433"/>
      <c r="T240" s="433"/>
      <c r="U240" s="433"/>
      <c r="V240" s="433"/>
      <c r="W240" s="433"/>
    </row>
    <row r="241" spans="1:23" ht="18.75" customHeight="1">
      <c r="A241" s="92" t="s">
        <v>471</v>
      </c>
      <c r="B241" s="92" t="s">
        <v>471</v>
      </c>
      <c r="C241" s="433" t="s">
        <v>410</v>
      </c>
      <c r="D241" s="433"/>
      <c r="E241" s="433"/>
      <c r="F241" s="433"/>
      <c r="G241" s="433"/>
      <c r="H241" s="433"/>
      <c r="I241" s="433"/>
      <c r="J241" s="433"/>
      <c r="K241" s="433"/>
      <c r="L241" s="433"/>
      <c r="M241" s="433"/>
      <c r="N241" s="433"/>
      <c r="O241" s="433"/>
      <c r="P241" s="433"/>
      <c r="Q241" s="433"/>
      <c r="R241" s="433"/>
      <c r="S241" s="433"/>
      <c r="T241" s="433"/>
      <c r="U241" s="433"/>
      <c r="V241" s="433"/>
      <c r="W241" s="433"/>
    </row>
    <row r="242" spans="1:23" ht="18.75" customHeight="1">
      <c r="A242" s="92" t="s">
        <v>471</v>
      </c>
      <c r="B242" s="92" t="s">
        <v>471</v>
      </c>
      <c r="C242" s="433" t="s">
        <v>397</v>
      </c>
      <c r="D242" s="433"/>
      <c r="E242" s="433"/>
      <c r="F242" s="433"/>
      <c r="G242" s="433"/>
      <c r="H242" s="433"/>
      <c r="I242" s="433"/>
      <c r="J242" s="433"/>
      <c r="K242" s="433"/>
      <c r="L242" s="433"/>
      <c r="M242" s="433"/>
      <c r="N242" s="433"/>
      <c r="O242" s="433"/>
      <c r="P242" s="433"/>
      <c r="Q242" s="433"/>
      <c r="R242" s="433"/>
      <c r="S242" s="433"/>
      <c r="T242" s="433"/>
      <c r="U242" s="433"/>
      <c r="V242" s="433"/>
      <c r="W242" s="433"/>
    </row>
    <row r="243" spans="1:23" ht="18.75" customHeight="1">
      <c r="A243" s="92" t="s">
        <v>471</v>
      </c>
      <c r="B243" s="92" t="s">
        <v>471</v>
      </c>
      <c r="C243" s="433" t="s">
        <v>443</v>
      </c>
      <c r="D243" s="433"/>
      <c r="E243" s="433"/>
      <c r="F243" s="433"/>
      <c r="G243" s="433"/>
      <c r="H243" s="433"/>
      <c r="I243" s="433"/>
      <c r="J243" s="433"/>
      <c r="K243" s="433"/>
      <c r="L243" s="433"/>
      <c r="M243" s="433"/>
      <c r="N243" s="433"/>
      <c r="O243" s="433"/>
      <c r="P243" s="433"/>
      <c r="Q243" s="433"/>
      <c r="R243" s="433"/>
      <c r="S243" s="433"/>
      <c r="T243" s="433"/>
      <c r="U243" s="433"/>
      <c r="V243" s="433"/>
      <c r="W243" s="433"/>
    </row>
    <row r="244" spans="1:23" s="210" customFormat="1" ht="36" customHeight="1">
      <c r="A244" s="203" t="s">
        <v>471</v>
      </c>
      <c r="B244" s="203" t="s">
        <v>471</v>
      </c>
      <c r="C244" s="431" t="s">
        <v>626</v>
      </c>
      <c r="D244" s="431"/>
      <c r="E244" s="431"/>
      <c r="F244" s="431"/>
      <c r="G244" s="431"/>
      <c r="H244" s="431"/>
      <c r="I244" s="431"/>
      <c r="J244" s="431"/>
      <c r="K244" s="431"/>
      <c r="L244" s="431"/>
      <c r="M244" s="431"/>
      <c r="N244" s="431"/>
      <c r="O244" s="431"/>
      <c r="P244" s="431"/>
      <c r="Q244" s="431"/>
      <c r="R244" s="431"/>
      <c r="S244" s="431"/>
      <c r="T244" s="431"/>
      <c r="U244" s="431"/>
      <c r="V244" s="431"/>
      <c r="W244" s="431"/>
    </row>
    <row r="245" spans="1:23" s="210" customFormat="1" ht="36" customHeight="1">
      <c r="A245" s="203" t="s">
        <v>471</v>
      </c>
      <c r="B245" s="203" t="s">
        <v>471</v>
      </c>
      <c r="C245" s="431" t="s">
        <v>596</v>
      </c>
      <c r="D245" s="431"/>
      <c r="E245" s="431"/>
      <c r="F245" s="431"/>
      <c r="G245" s="431"/>
      <c r="H245" s="431"/>
      <c r="I245" s="431"/>
      <c r="J245" s="431"/>
      <c r="K245" s="431"/>
      <c r="L245" s="431"/>
      <c r="M245" s="431"/>
      <c r="N245" s="431"/>
      <c r="O245" s="431"/>
      <c r="P245" s="431"/>
      <c r="Q245" s="431"/>
      <c r="R245" s="431"/>
      <c r="S245" s="431"/>
      <c r="T245" s="431"/>
      <c r="U245" s="431"/>
      <c r="V245" s="431"/>
      <c r="W245" s="431"/>
    </row>
    <row r="246" spans="1:23" ht="37.5" customHeight="1">
      <c r="A246" s="92" t="s">
        <v>471</v>
      </c>
      <c r="B246" s="92" t="s">
        <v>471</v>
      </c>
      <c r="C246" s="433" t="s">
        <v>444</v>
      </c>
      <c r="D246" s="433"/>
      <c r="E246" s="433"/>
      <c r="F246" s="433"/>
      <c r="G246" s="433"/>
      <c r="H246" s="433"/>
      <c r="I246" s="433"/>
      <c r="J246" s="433"/>
      <c r="K246" s="433"/>
      <c r="L246" s="433"/>
      <c r="M246" s="433"/>
      <c r="N246" s="433"/>
      <c r="O246" s="433"/>
      <c r="P246" s="433"/>
      <c r="Q246" s="433"/>
      <c r="R246" s="433"/>
      <c r="S246" s="433"/>
      <c r="T246" s="433"/>
      <c r="U246" s="433"/>
      <c r="V246" s="433"/>
      <c r="W246" s="433"/>
    </row>
    <row r="247" spans="1:23" ht="18.75" customHeight="1">
      <c r="A247" s="92" t="s">
        <v>471</v>
      </c>
      <c r="B247" s="92" t="s">
        <v>471</v>
      </c>
      <c r="C247" s="433" t="s">
        <v>445</v>
      </c>
      <c r="D247" s="433"/>
      <c r="E247" s="433"/>
      <c r="F247" s="433"/>
      <c r="G247" s="433"/>
      <c r="H247" s="433"/>
      <c r="I247" s="433"/>
      <c r="J247" s="433"/>
      <c r="K247" s="433"/>
      <c r="L247" s="433"/>
      <c r="M247" s="433"/>
      <c r="N247" s="433"/>
      <c r="O247" s="433"/>
      <c r="P247" s="433"/>
      <c r="Q247" s="433"/>
      <c r="R247" s="433"/>
      <c r="S247" s="433"/>
      <c r="T247" s="433"/>
      <c r="U247" s="433"/>
      <c r="V247" s="433"/>
      <c r="W247" s="433"/>
    </row>
    <row r="249" spans="1:23" ht="18.75" customHeight="1">
      <c r="M249" s="61" t="s">
        <v>470</v>
      </c>
      <c r="Q249" s="61" t="str">
        <f>IF(名称="","",名称)</f>
        <v/>
      </c>
    </row>
    <row r="250" spans="1:23" ht="18.75" customHeight="1">
      <c r="A250" s="61" t="s">
        <v>579</v>
      </c>
      <c r="B250" s="93"/>
      <c r="C250" s="93"/>
      <c r="D250" s="93"/>
      <c r="E250" s="93"/>
      <c r="F250" s="93"/>
      <c r="G250" s="93"/>
      <c r="H250" s="93"/>
      <c r="I250" s="93"/>
      <c r="J250" s="93"/>
      <c r="K250" s="93"/>
      <c r="L250" s="93"/>
      <c r="M250" s="93"/>
      <c r="N250" s="93"/>
      <c r="O250" s="93"/>
      <c r="P250" s="93"/>
      <c r="Q250" s="93"/>
      <c r="R250" s="93"/>
      <c r="S250" s="93"/>
      <c r="T250" s="93"/>
      <c r="U250" s="93"/>
      <c r="V250" s="93"/>
      <c r="W250" s="93"/>
    </row>
    <row r="251" spans="1:23" s="112" customFormat="1" ht="18.75" customHeight="1">
      <c r="A251" s="120" t="s">
        <v>589</v>
      </c>
      <c r="B251" s="120" t="s">
        <v>187</v>
      </c>
    </row>
    <row r="252" spans="1:23" ht="18.75" customHeight="1">
      <c r="B252" s="93" t="s">
        <v>446</v>
      </c>
      <c r="C252" s="93"/>
      <c r="D252" s="93"/>
      <c r="E252" s="93"/>
      <c r="F252" s="93"/>
      <c r="G252" s="93"/>
      <c r="H252" s="93"/>
      <c r="I252" s="93"/>
      <c r="J252" s="93"/>
      <c r="K252" s="93"/>
      <c r="L252" s="93"/>
      <c r="M252" s="93"/>
      <c r="N252" s="93"/>
      <c r="O252" s="93"/>
      <c r="P252" s="93"/>
      <c r="Q252" s="93"/>
      <c r="R252" s="93"/>
      <c r="S252" s="93"/>
      <c r="T252" s="93"/>
      <c r="U252" s="93"/>
      <c r="V252" s="93"/>
      <c r="W252" s="93"/>
    </row>
    <row r="253" spans="1:23" s="129" customFormat="1" ht="54" customHeight="1">
      <c r="A253" s="92" t="s">
        <v>471</v>
      </c>
      <c r="B253" s="94" t="s">
        <v>471</v>
      </c>
      <c r="C253" s="433" t="s">
        <v>618</v>
      </c>
      <c r="D253" s="433"/>
      <c r="E253" s="433"/>
      <c r="F253" s="433"/>
      <c r="G253" s="433"/>
      <c r="H253" s="433"/>
      <c r="I253" s="433"/>
      <c r="J253" s="433"/>
      <c r="K253" s="433"/>
      <c r="L253" s="433"/>
      <c r="M253" s="433"/>
      <c r="N253" s="433"/>
      <c r="O253" s="433"/>
      <c r="P253" s="433"/>
      <c r="Q253" s="433"/>
      <c r="R253" s="433"/>
      <c r="S253" s="433"/>
      <c r="T253" s="433"/>
      <c r="U253" s="433"/>
      <c r="V253" s="433"/>
      <c r="W253" s="433"/>
    </row>
    <row r="254" spans="1:23" s="112" customFormat="1" ht="38.1" customHeight="1">
      <c r="A254" s="92" t="s">
        <v>471</v>
      </c>
      <c r="B254" s="94" t="s">
        <v>471</v>
      </c>
      <c r="C254" s="433" t="s">
        <v>619</v>
      </c>
      <c r="D254" s="433"/>
      <c r="E254" s="433"/>
      <c r="F254" s="433"/>
      <c r="G254" s="433"/>
      <c r="H254" s="433"/>
      <c r="I254" s="433"/>
      <c r="J254" s="433"/>
      <c r="K254" s="433"/>
      <c r="L254" s="433"/>
      <c r="M254" s="433"/>
      <c r="N254" s="433"/>
      <c r="O254" s="433"/>
      <c r="P254" s="433"/>
      <c r="Q254" s="433"/>
      <c r="R254" s="433"/>
      <c r="S254" s="433"/>
      <c r="T254" s="433"/>
      <c r="U254" s="433"/>
      <c r="V254" s="433"/>
      <c r="W254" s="433"/>
    </row>
    <row r="255" spans="1:23" ht="18.75" customHeight="1">
      <c r="A255" s="111" t="s">
        <v>554</v>
      </c>
      <c r="B255" s="94" t="s">
        <v>471</v>
      </c>
      <c r="C255" s="433" t="s">
        <v>447</v>
      </c>
      <c r="D255" s="433"/>
      <c r="E255" s="433"/>
      <c r="F255" s="433"/>
      <c r="G255" s="433"/>
      <c r="H255" s="433"/>
      <c r="I255" s="433"/>
      <c r="J255" s="433"/>
      <c r="K255" s="433"/>
      <c r="L255" s="433"/>
      <c r="M255" s="433"/>
      <c r="N255" s="433"/>
      <c r="O255" s="433"/>
      <c r="P255" s="433"/>
      <c r="Q255" s="433"/>
      <c r="R255" s="433"/>
      <c r="S255" s="433"/>
      <c r="T255" s="433"/>
      <c r="U255" s="433"/>
      <c r="V255" s="433"/>
      <c r="W255" s="433"/>
    </row>
    <row r="256" spans="1:23" ht="18.75" customHeight="1">
      <c r="A256" s="111" t="s">
        <v>554</v>
      </c>
      <c r="B256" s="74" t="s">
        <v>505</v>
      </c>
      <c r="C256" s="94" t="s">
        <v>471</v>
      </c>
      <c r="D256" s="328" t="s">
        <v>448</v>
      </c>
      <c r="E256" s="328"/>
      <c r="F256" s="328"/>
      <c r="G256" s="328"/>
      <c r="H256" s="328"/>
      <c r="I256" s="328"/>
      <c r="J256" s="328"/>
      <c r="K256" s="328"/>
      <c r="L256" s="328"/>
      <c r="M256" s="328"/>
      <c r="N256" s="328"/>
      <c r="O256" s="328"/>
      <c r="P256" s="328"/>
      <c r="Q256" s="328"/>
      <c r="R256" s="328"/>
      <c r="S256" s="328"/>
      <c r="T256" s="328"/>
      <c r="U256" s="328"/>
      <c r="V256" s="328"/>
      <c r="W256" s="328"/>
    </row>
    <row r="257" spans="1:23" ht="18.75" customHeight="1">
      <c r="A257" s="111" t="s">
        <v>554</v>
      </c>
      <c r="B257" s="74" t="s">
        <v>505</v>
      </c>
      <c r="C257" s="94" t="s">
        <v>471</v>
      </c>
      <c r="D257" s="328" t="s">
        <v>449</v>
      </c>
      <c r="E257" s="328"/>
      <c r="F257" s="328"/>
      <c r="G257" s="328"/>
      <c r="H257" s="328"/>
      <c r="I257" s="328"/>
      <c r="J257" s="328"/>
      <c r="K257" s="328"/>
      <c r="L257" s="328"/>
      <c r="M257" s="328"/>
      <c r="N257" s="328"/>
      <c r="O257" s="328"/>
      <c r="P257" s="328"/>
      <c r="Q257" s="328"/>
      <c r="R257" s="328"/>
      <c r="S257" s="328"/>
      <c r="T257" s="328"/>
      <c r="U257" s="328"/>
      <c r="V257" s="328"/>
      <c r="W257" s="328"/>
    </row>
    <row r="258" spans="1:23" s="107" customFormat="1" ht="38.1" customHeight="1">
      <c r="A258" s="111" t="s">
        <v>554</v>
      </c>
      <c r="B258" s="106" t="s">
        <v>505</v>
      </c>
      <c r="C258" s="94" t="s">
        <v>471</v>
      </c>
      <c r="D258" s="328" t="s">
        <v>557</v>
      </c>
      <c r="E258" s="328"/>
      <c r="F258" s="328"/>
      <c r="G258" s="328"/>
      <c r="H258" s="328"/>
      <c r="I258" s="328"/>
      <c r="J258" s="328"/>
      <c r="K258" s="328"/>
      <c r="L258" s="328"/>
      <c r="M258" s="328"/>
      <c r="N258" s="328"/>
      <c r="O258" s="328"/>
      <c r="P258" s="328"/>
      <c r="Q258" s="328"/>
      <c r="R258" s="328"/>
      <c r="S258" s="328"/>
      <c r="T258" s="328"/>
      <c r="U258" s="328"/>
      <c r="V258" s="328"/>
      <c r="W258" s="328"/>
    </row>
    <row r="259" spans="1:23" ht="18.75" customHeight="1">
      <c r="A259" s="111" t="s">
        <v>554</v>
      </c>
      <c r="B259" s="94" t="s">
        <v>471</v>
      </c>
      <c r="C259" s="433" t="s">
        <v>450</v>
      </c>
      <c r="D259" s="433"/>
      <c r="E259" s="433"/>
      <c r="F259" s="433"/>
      <c r="G259" s="433"/>
      <c r="H259" s="433"/>
      <c r="I259" s="433"/>
      <c r="J259" s="433"/>
      <c r="K259" s="433"/>
      <c r="L259" s="433"/>
      <c r="M259" s="433"/>
      <c r="N259" s="433"/>
      <c r="O259" s="433"/>
      <c r="P259" s="433"/>
      <c r="Q259" s="433"/>
      <c r="R259" s="433"/>
      <c r="S259" s="433"/>
      <c r="T259" s="433"/>
      <c r="U259" s="433"/>
      <c r="V259" s="433"/>
      <c r="W259" s="433"/>
    </row>
    <row r="260" spans="1:23" ht="18.75" customHeight="1">
      <c r="A260" s="111" t="s">
        <v>554</v>
      </c>
      <c r="B260" s="74" t="s">
        <v>505</v>
      </c>
      <c r="C260" s="94" t="s">
        <v>471</v>
      </c>
      <c r="D260" s="328" t="s">
        <v>451</v>
      </c>
      <c r="E260" s="328"/>
      <c r="F260" s="328"/>
      <c r="G260" s="328"/>
      <c r="H260" s="328"/>
      <c r="I260" s="328"/>
      <c r="J260" s="328"/>
      <c r="K260" s="328"/>
      <c r="L260" s="328"/>
      <c r="M260" s="328"/>
      <c r="N260" s="328"/>
      <c r="O260" s="328"/>
      <c r="P260" s="328"/>
      <c r="Q260" s="328"/>
      <c r="R260" s="328"/>
      <c r="S260" s="328"/>
      <c r="T260" s="328"/>
      <c r="U260" s="328"/>
      <c r="V260" s="328"/>
      <c r="W260" s="328"/>
    </row>
    <row r="261" spans="1:23" ht="18.75" customHeight="1">
      <c r="A261" s="111" t="s">
        <v>554</v>
      </c>
      <c r="B261" s="74" t="s">
        <v>505</v>
      </c>
      <c r="C261" s="94" t="s">
        <v>471</v>
      </c>
      <c r="D261" s="328" t="s">
        <v>449</v>
      </c>
      <c r="E261" s="328"/>
      <c r="F261" s="328"/>
      <c r="G261" s="328"/>
      <c r="H261" s="328"/>
      <c r="I261" s="328"/>
      <c r="J261" s="328"/>
      <c r="K261" s="328"/>
      <c r="L261" s="328"/>
      <c r="M261" s="328"/>
      <c r="N261" s="328"/>
      <c r="O261" s="328"/>
      <c r="P261" s="328"/>
      <c r="Q261" s="328"/>
      <c r="R261" s="328"/>
      <c r="S261" s="328"/>
      <c r="T261" s="328"/>
      <c r="U261" s="328"/>
      <c r="V261" s="328"/>
      <c r="W261" s="328"/>
    </row>
    <row r="262" spans="1:23" ht="18.75" customHeight="1">
      <c r="A262" s="111" t="s">
        <v>554</v>
      </c>
      <c r="B262" s="94" t="s">
        <v>471</v>
      </c>
      <c r="C262" s="433" t="s">
        <v>452</v>
      </c>
      <c r="D262" s="433"/>
      <c r="E262" s="433"/>
      <c r="F262" s="433"/>
      <c r="G262" s="433"/>
      <c r="H262" s="433"/>
      <c r="I262" s="433"/>
      <c r="J262" s="433"/>
      <c r="K262" s="433"/>
      <c r="L262" s="433"/>
      <c r="M262" s="433"/>
      <c r="N262" s="433"/>
      <c r="O262" s="433"/>
      <c r="P262" s="433"/>
      <c r="Q262" s="433"/>
      <c r="R262" s="433"/>
      <c r="S262" s="433"/>
      <c r="T262" s="433"/>
      <c r="U262" s="433"/>
      <c r="V262" s="433"/>
      <c r="W262" s="433"/>
    </row>
    <row r="263" spans="1:23" ht="37.5" customHeight="1">
      <c r="A263" s="111" t="s">
        <v>554</v>
      </c>
      <c r="B263" s="74" t="s">
        <v>505</v>
      </c>
      <c r="C263" s="94" t="s">
        <v>471</v>
      </c>
      <c r="D263" s="328" t="s">
        <v>453</v>
      </c>
      <c r="E263" s="328"/>
      <c r="F263" s="328"/>
      <c r="G263" s="328"/>
      <c r="H263" s="328"/>
      <c r="I263" s="328"/>
      <c r="J263" s="328"/>
      <c r="K263" s="328"/>
      <c r="L263" s="328"/>
      <c r="M263" s="328"/>
      <c r="N263" s="328"/>
      <c r="O263" s="328"/>
      <c r="P263" s="328"/>
      <c r="Q263" s="328"/>
      <c r="R263" s="328"/>
      <c r="S263" s="328"/>
      <c r="T263" s="328"/>
      <c r="U263" s="328"/>
      <c r="V263" s="328"/>
      <c r="W263" s="328"/>
    </row>
    <row r="264" spans="1:23" ht="55.5" customHeight="1">
      <c r="A264" s="111" t="s">
        <v>554</v>
      </c>
      <c r="B264" s="74" t="s">
        <v>505</v>
      </c>
      <c r="C264" s="94" t="s">
        <v>471</v>
      </c>
      <c r="D264" s="328" t="s">
        <v>454</v>
      </c>
      <c r="E264" s="328"/>
      <c r="F264" s="328"/>
      <c r="G264" s="328"/>
      <c r="H264" s="328"/>
      <c r="I264" s="328"/>
      <c r="J264" s="328"/>
      <c r="K264" s="328"/>
      <c r="L264" s="328"/>
      <c r="M264" s="328"/>
      <c r="N264" s="328"/>
      <c r="O264" s="328"/>
      <c r="P264" s="328"/>
      <c r="Q264" s="328"/>
      <c r="R264" s="328"/>
      <c r="S264" s="328"/>
      <c r="T264" s="328"/>
      <c r="U264" s="328"/>
      <c r="V264" s="328"/>
      <c r="W264" s="328"/>
    </row>
    <row r="265" spans="1:23" ht="18.75" customHeight="1">
      <c r="A265" s="111" t="s">
        <v>554</v>
      </c>
      <c r="B265" s="94" t="s">
        <v>471</v>
      </c>
      <c r="C265" s="433" t="s">
        <v>455</v>
      </c>
      <c r="D265" s="433"/>
      <c r="E265" s="433"/>
      <c r="F265" s="433"/>
      <c r="G265" s="433"/>
      <c r="H265" s="433"/>
      <c r="I265" s="433"/>
      <c r="J265" s="433"/>
      <c r="K265" s="433"/>
      <c r="L265" s="433"/>
      <c r="M265" s="433"/>
      <c r="N265" s="433"/>
      <c r="O265" s="433"/>
      <c r="P265" s="433"/>
      <c r="Q265" s="433"/>
      <c r="R265" s="433"/>
      <c r="S265" s="433"/>
      <c r="T265" s="433"/>
      <c r="U265" s="433"/>
      <c r="V265" s="433"/>
      <c r="W265" s="433"/>
    </row>
    <row r="266" spans="1:23" ht="18.75" customHeight="1">
      <c r="A266" s="111" t="s">
        <v>554</v>
      </c>
      <c r="B266" s="74" t="s">
        <v>505</v>
      </c>
      <c r="C266" s="94" t="s">
        <v>471</v>
      </c>
      <c r="D266" s="328" t="s">
        <v>456</v>
      </c>
      <c r="E266" s="328"/>
      <c r="F266" s="328"/>
      <c r="G266" s="328"/>
      <c r="H266" s="328"/>
      <c r="I266" s="328"/>
      <c r="J266" s="328"/>
      <c r="K266" s="328"/>
      <c r="L266" s="328"/>
      <c r="M266" s="328"/>
      <c r="N266" s="328"/>
      <c r="O266" s="328"/>
      <c r="P266" s="328"/>
      <c r="Q266" s="328"/>
      <c r="R266" s="328"/>
      <c r="S266" s="328"/>
      <c r="T266" s="328"/>
      <c r="U266" s="328"/>
      <c r="V266" s="328"/>
      <c r="W266" s="328"/>
    </row>
    <row r="267" spans="1:23" ht="18.75" customHeight="1">
      <c r="A267" s="111" t="s">
        <v>554</v>
      </c>
      <c r="B267" s="74" t="s">
        <v>505</v>
      </c>
      <c r="C267" s="94" t="s">
        <v>471</v>
      </c>
      <c r="D267" s="328" t="s">
        <v>457</v>
      </c>
      <c r="E267" s="328"/>
      <c r="F267" s="328"/>
      <c r="G267" s="328"/>
      <c r="H267" s="328"/>
      <c r="I267" s="328"/>
      <c r="J267" s="328"/>
      <c r="K267" s="328"/>
      <c r="L267" s="328"/>
      <c r="M267" s="328"/>
      <c r="N267" s="328"/>
      <c r="O267" s="328"/>
      <c r="P267" s="328"/>
      <c r="Q267" s="328"/>
      <c r="R267" s="328"/>
      <c r="S267" s="328"/>
      <c r="T267" s="328"/>
      <c r="U267" s="328"/>
      <c r="V267" s="328"/>
      <c r="W267" s="328"/>
    </row>
    <row r="268" spans="1:23" ht="18.75" customHeight="1">
      <c r="A268" s="111" t="s">
        <v>554</v>
      </c>
      <c r="B268" s="74" t="s">
        <v>505</v>
      </c>
      <c r="C268" s="94" t="s">
        <v>471</v>
      </c>
      <c r="D268" s="328" t="s">
        <v>559</v>
      </c>
      <c r="E268" s="328"/>
      <c r="F268" s="328"/>
      <c r="G268" s="328"/>
      <c r="H268" s="328"/>
      <c r="I268" s="328"/>
      <c r="J268" s="328"/>
      <c r="K268" s="328"/>
      <c r="L268" s="328"/>
      <c r="M268" s="328"/>
      <c r="N268" s="328"/>
      <c r="O268" s="328"/>
      <c r="P268" s="328"/>
      <c r="Q268" s="328"/>
      <c r="R268" s="328"/>
      <c r="S268" s="328"/>
      <c r="T268" s="328"/>
      <c r="U268" s="328"/>
      <c r="V268" s="328"/>
      <c r="W268" s="328"/>
    </row>
    <row r="269" spans="1:23" s="112" customFormat="1" ht="18.75" customHeight="1">
      <c r="A269" s="111" t="s">
        <v>554</v>
      </c>
      <c r="B269" s="111" t="s">
        <v>505</v>
      </c>
      <c r="C269" s="94" t="s">
        <v>471</v>
      </c>
      <c r="D269" s="328" t="s">
        <v>560</v>
      </c>
      <c r="E269" s="328"/>
      <c r="F269" s="328"/>
      <c r="G269" s="328"/>
      <c r="H269" s="328"/>
      <c r="I269" s="328"/>
      <c r="J269" s="328"/>
      <c r="K269" s="328"/>
      <c r="L269" s="328"/>
      <c r="M269" s="328"/>
      <c r="N269" s="328"/>
      <c r="O269" s="328"/>
      <c r="P269" s="328"/>
      <c r="Q269" s="328"/>
      <c r="R269" s="328"/>
      <c r="S269" s="328"/>
      <c r="T269" s="328"/>
      <c r="U269" s="328"/>
      <c r="V269" s="328"/>
      <c r="W269" s="328"/>
    </row>
    <row r="270" spans="1:23" ht="18.75" customHeight="1">
      <c r="B270" s="93"/>
      <c r="C270" s="93"/>
      <c r="D270" s="93"/>
      <c r="E270" s="93"/>
      <c r="F270" s="93"/>
      <c r="G270" s="93"/>
      <c r="H270" s="93"/>
      <c r="I270" s="93"/>
      <c r="J270" s="93"/>
      <c r="K270" s="93"/>
      <c r="L270" s="93"/>
      <c r="M270" s="93"/>
      <c r="N270" s="93"/>
      <c r="O270" s="93"/>
      <c r="P270" s="93"/>
      <c r="Q270" s="93"/>
      <c r="R270" s="93"/>
      <c r="S270" s="93"/>
      <c r="T270" s="93"/>
      <c r="U270" s="93"/>
      <c r="V270" s="93"/>
      <c r="W270" s="93"/>
    </row>
    <row r="271" spans="1:23" ht="18.75" customHeight="1">
      <c r="B271" s="93" t="s">
        <v>458</v>
      </c>
      <c r="C271" s="93"/>
      <c r="D271" s="93"/>
      <c r="E271" s="93"/>
      <c r="F271" s="93"/>
      <c r="G271" s="93"/>
      <c r="H271" s="93"/>
      <c r="I271" s="93"/>
      <c r="J271" s="93"/>
      <c r="K271" s="93"/>
      <c r="L271" s="93"/>
      <c r="M271" s="93"/>
      <c r="N271" s="93"/>
      <c r="O271" s="93"/>
      <c r="P271" s="93"/>
      <c r="Q271" s="93"/>
      <c r="R271" s="93"/>
      <c r="S271" s="93"/>
      <c r="T271" s="93"/>
      <c r="U271" s="93"/>
      <c r="V271" s="93"/>
      <c r="W271" s="93"/>
    </row>
    <row r="272" spans="1:23" ht="18.75" customHeight="1">
      <c r="A272" s="111" t="s">
        <v>554</v>
      </c>
      <c r="B272" s="94" t="s">
        <v>471</v>
      </c>
      <c r="C272" s="433" t="s">
        <v>459</v>
      </c>
      <c r="D272" s="433"/>
      <c r="E272" s="433"/>
      <c r="F272" s="433"/>
      <c r="G272" s="433"/>
      <c r="H272" s="433"/>
      <c r="I272" s="433"/>
      <c r="J272" s="433"/>
      <c r="K272" s="433"/>
      <c r="L272" s="433"/>
      <c r="M272" s="433"/>
      <c r="N272" s="433"/>
      <c r="O272" s="433"/>
      <c r="P272" s="433"/>
      <c r="Q272" s="433"/>
      <c r="R272" s="433"/>
      <c r="S272" s="433"/>
      <c r="T272" s="433"/>
      <c r="U272" s="433"/>
      <c r="V272" s="433"/>
      <c r="W272" s="433"/>
    </row>
    <row r="273" spans="1:23" ht="18.75" customHeight="1">
      <c r="A273" s="111" t="s">
        <v>554</v>
      </c>
      <c r="B273" s="92" t="s">
        <v>471</v>
      </c>
      <c r="C273" s="433" t="s">
        <v>460</v>
      </c>
      <c r="D273" s="433"/>
      <c r="E273" s="433"/>
      <c r="F273" s="433"/>
      <c r="G273" s="433"/>
      <c r="H273" s="433"/>
      <c r="I273" s="433"/>
      <c r="J273" s="433"/>
      <c r="K273" s="433"/>
      <c r="L273" s="433"/>
      <c r="M273" s="433"/>
      <c r="N273" s="433"/>
      <c r="O273" s="433"/>
      <c r="P273" s="433"/>
      <c r="Q273" s="433"/>
      <c r="R273" s="433"/>
      <c r="S273" s="433"/>
      <c r="T273" s="433"/>
      <c r="U273" s="433"/>
      <c r="V273" s="433"/>
      <c r="W273" s="433"/>
    </row>
    <row r="274" spans="1:23" ht="18.75" customHeight="1">
      <c r="A274" s="111" t="s">
        <v>554</v>
      </c>
      <c r="B274" s="92" t="s">
        <v>471</v>
      </c>
      <c r="C274" s="433" t="s">
        <v>461</v>
      </c>
      <c r="D274" s="433"/>
      <c r="E274" s="433"/>
      <c r="F274" s="433"/>
      <c r="G274" s="433"/>
      <c r="H274" s="433"/>
      <c r="I274" s="433"/>
      <c r="J274" s="433"/>
      <c r="K274" s="433"/>
      <c r="L274" s="433"/>
      <c r="M274" s="433"/>
      <c r="N274" s="433"/>
      <c r="O274" s="433"/>
      <c r="P274" s="433"/>
      <c r="Q274" s="433"/>
      <c r="R274" s="433"/>
      <c r="S274" s="433"/>
      <c r="T274" s="433"/>
      <c r="U274" s="433"/>
      <c r="V274" s="433"/>
      <c r="W274" s="433"/>
    </row>
    <row r="275" spans="1:23" ht="37.5" customHeight="1">
      <c r="A275" s="92" t="s">
        <v>471</v>
      </c>
      <c r="B275" s="74" t="s">
        <v>505</v>
      </c>
      <c r="C275" s="92" t="s">
        <v>471</v>
      </c>
      <c r="D275" s="328" t="s">
        <v>462</v>
      </c>
      <c r="E275" s="328"/>
      <c r="F275" s="328"/>
      <c r="G275" s="328"/>
      <c r="H275" s="328"/>
      <c r="I275" s="328"/>
      <c r="J275" s="328"/>
      <c r="K275" s="328"/>
      <c r="L275" s="328"/>
      <c r="M275" s="328"/>
      <c r="N275" s="328"/>
      <c r="O275" s="328"/>
      <c r="P275" s="328"/>
      <c r="Q275" s="328"/>
      <c r="R275" s="328"/>
      <c r="S275" s="328"/>
      <c r="T275" s="328"/>
      <c r="U275" s="328"/>
      <c r="V275" s="328"/>
      <c r="W275" s="328"/>
    </row>
    <row r="276" spans="1:23" ht="56.25" customHeight="1">
      <c r="A276" s="92" t="s">
        <v>471</v>
      </c>
      <c r="B276" s="92" t="s">
        <v>471</v>
      </c>
      <c r="C276" s="433" t="s">
        <v>620</v>
      </c>
      <c r="D276" s="433"/>
      <c r="E276" s="433"/>
      <c r="F276" s="433"/>
      <c r="G276" s="433"/>
      <c r="H276" s="433"/>
      <c r="I276" s="433"/>
      <c r="J276" s="433"/>
      <c r="K276" s="433"/>
      <c r="L276" s="433"/>
      <c r="M276" s="433"/>
      <c r="N276" s="433"/>
      <c r="O276" s="433"/>
      <c r="P276" s="433"/>
      <c r="Q276" s="433"/>
      <c r="R276" s="433"/>
      <c r="S276" s="433"/>
      <c r="T276" s="433"/>
      <c r="U276" s="433"/>
      <c r="V276" s="433"/>
      <c r="W276" s="433"/>
    </row>
    <row r="277" spans="1:23" ht="18.75" customHeight="1">
      <c r="A277" s="92" t="s">
        <v>471</v>
      </c>
      <c r="B277" s="92" t="s">
        <v>471</v>
      </c>
      <c r="C277" s="433" t="s">
        <v>397</v>
      </c>
      <c r="D277" s="433"/>
      <c r="E277" s="433"/>
      <c r="F277" s="433"/>
      <c r="G277" s="433"/>
      <c r="H277" s="433"/>
      <c r="I277" s="433"/>
      <c r="J277" s="433"/>
      <c r="K277" s="433"/>
      <c r="L277" s="433"/>
      <c r="M277" s="433"/>
      <c r="N277" s="433"/>
      <c r="O277" s="433"/>
      <c r="P277" s="433"/>
      <c r="Q277" s="433"/>
      <c r="R277" s="433"/>
      <c r="S277" s="433"/>
      <c r="T277" s="433"/>
      <c r="U277" s="433"/>
      <c r="V277" s="433"/>
      <c r="W277" s="433"/>
    </row>
    <row r="279" spans="1:23" ht="18.75" customHeight="1">
      <c r="M279" s="61" t="s">
        <v>470</v>
      </c>
      <c r="Q279" s="61" t="str">
        <f>IF(名称="","",名称)</f>
        <v/>
      </c>
    </row>
    <row r="280" spans="1:23" ht="18.75" customHeight="1">
      <c r="A280" s="61" t="s">
        <v>580</v>
      </c>
    </row>
    <row r="281" spans="1:23" s="112" customFormat="1" ht="18.75" customHeight="1">
      <c r="A281" s="120" t="s">
        <v>589</v>
      </c>
      <c r="B281" s="120" t="s">
        <v>187</v>
      </c>
    </row>
    <row r="282" spans="1:23" ht="54" customHeight="1">
      <c r="A282" s="111" t="s">
        <v>554</v>
      </c>
      <c r="B282" s="65" t="s">
        <v>471</v>
      </c>
      <c r="C282" s="433" t="s">
        <v>628</v>
      </c>
      <c r="D282" s="433"/>
      <c r="E282" s="433"/>
      <c r="F282" s="433"/>
      <c r="G282" s="433"/>
      <c r="H282" s="433"/>
      <c r="I282" s="433"/>
      <c r="J282" s="433"/>
      <c r="K282" s="433"/>
      <c r="L282" s="433"/>
      <c r="M282" s="433"/>
      <c r="N282" s="433"/>
      <c r="O282" s="433"/>
      <c r="P282" s="433"/>
      <c r="Q282" s="433"/>
      <c r="R282" s="433"/>
      <c r="S282" s="433"/>
      <c r="T282" s="433"/>
      <c r="U282" s="433"/>
      <c r="V282" s="433"/>
      <c r="W282" s="433"/>
    </row>
    <row r="283" spans="1:23" ht="18.75" customHeight="1">
      <c r="A283" s="111" t="s">
        <v>554</v>
      </c>
      <c r="B283" s="65" t="s">
        <v>471</v>
      </c>
      <c r="C283" s="433" t="s">
        <v>463</v>
      </c>
      <c r="D283" s="433"/>
      <c r="E283" s="433"/>
      <c r="F283" s="433"/>
      <c r="G283" s="433"/>
      <c r="H283" s="433"/>
      <c r="I283" s="433"/>
      <c r="J283" s="433"/>
      <c r="K283" s="433"/>
      <c r="L283" s="433"/>
      <c r="M283" s="433"/>
      <c r="N283" s="433"/>
      <c r="O283" s="433"/>
      <c r="P283" s="433"/>
      <c r="Q283" s="433"/>
      <c r="R283" s="433"/>
      <c r="S283" s="433"/>
      <c r="T283" s="433"/>
      <c r="U283" s="433"/>
      <c r="V283" s="433"/>
      <c r="W283" s="433"/>
    </row>
    <row r="284" spans="1:23" ht="18.75" customHeight="1">
      <c r="A284" s="111" t="s">
        <v>554</v>
      </c>
      <c r="B284" s="65" t="s">
        <v>471</v>
      </c>
      <c r="C284" s="433" t="s">
        <v>464</v>
      </c>
      <c r="D284" s="433"/>
      <c r="E284" s="433"/>
      <c r="F284" s="433"/>
      <c r="G284" s="433"/>
      <c r="H284" s="433"/>
      <c r="I284" s="433"/>
      <c r="J284" s="433"/>
      <c r="K284" s="433"/>
      <c r="L284" s="433"/>
      <c r="M284" s="433"/>
      <c r="N284" s="433"/>
      <c r="O284" s="433"/>
      <c r="P284" s="433"/>
      <c r="Q284" s="433"/>
      <c r="R284" s="433"/>
      <c r="S284" s="433"/>
      <c r="T284" s="433"/>
      <c r="U284" s="433"/>
      <c r="V284" s="433"/>
      <c r="W284" s="433"/>
    </row>
    <row r="285" spans="1:23" ht="36.75" customHeight="1">
      <c r="A285" s="111" t="s">
        <v>554</v>
      </c>
      <c r="B285" s="65" t="s">
        <v>471</v>
      </c>
      <c r="C285" s="433" t="s">
        <v>558</v>
      </c>
      <c r="D285" s="433"/>
      <c r="E285" s="433"/>
      <c r="F285" s="433"/>
      <c r="G285" s="433"/>
      <c r="H285" s="433"/>
      <c r="I285" s="433"/>
      <c r="J285" s="433"/>
      <c r="K285" s="433"/>
      <c r="L285" s="433"/>
      <c r="M285" s="433"/>
      <c r="N285" s="433"/>
      <c r="O285" s="433"/>
      <c r="P285" s="433"/>
      <c r="Q285" s="433"/>
      <c r="R285" s="433"/>
      <c r="S285" s="433"/>
      <c r="T285" s="433"/>
      <c r="U285" s="433"/>
      <c r="V285" s="433"/>
      <c r="W285" s="433"/>
    </row>
    <row r="286" spans="1:23" ht="36.75" customHeight="1">
      <c r="A286" s="111" t="s">
        <v>554</v>
      </c>
      <c r="B286" s="65" t="s">
        <v>471</v>
      </c>
      <c r="C286" s="433" t="s">
        <v>621</v>
      </c>
      <c r="D286" s="433"/>
      <c r="E286" s="433"/>
      <c r="F286" s="433"/>
      <c r="G286" s="433"/>
      <c r="H286" s="433"/>
      <c r="I286" s="433"/>
      <c r="J286" s="433"/>
      <c r="K286" s="433"/>
      <c r="L286" s="433"/>
      <c r="M286" s="433"/>
      <c r="N286" s="433"/>
      <c r="O286" s="433"/>
      <c r="P286" s="433"/>
      <c r="Q286" s="433"/>
      <c r="R286" s="433"/>
      <c r="S286" s="433"/>
      <c r="T286" s="433"/>
      <c r="U286" s="433"/>
      <c r="V286" s="433"/>
      <c r="W286" s="433"/>
    </row>
    <row r="287" spans="1:23" ht="18.75" customHeight="1">
      <c r="A287" s="111" t="s">
        <v>554</v>
      </c>
      <c r="B287" s="65" t="s">
        <v>471</v>
      </c>
      <c r="C287" s="433" t="s">
        <v>342</v>
      </c>
      <c r="D287" s="433"/>
      <c r="E287" s="433"/>
      <c r="F287" s="433"/>
      <c r="G287" s="433"/>
      <c r="H287" s="433"/>
      <c r="I287" s="433"/>
      <c r="J287" s="433"/>
      <c r="K287" s="433"/>
      <c r="L287" s="433"/>
      <c r="M287" s="433"/>
      <c r="N287" s="433"/>
      <c r="O287" s="433"/>
      <c r="P287" s="433"/>
      <c r="Q287" s="433"/>
      <c r="R287" s="433"/>
      <c r="S287" s="433"/>
      <c r="T287" s="433"/>
      <c r="U287" s="433"/>
      <c r="V287" s="433"/>
      <c r="W287" s="433"/>
    </row>
    <row r="288" spans="1:23" ht="18.75" customHeight="1">
      <c r="A288" s="111" t="s">
        <v>554</v>
      </c>
      <c r="B288" s="65" t="s">
        <v>471</v>
      </c>
      <c r="C288" s="433" t="s">
        <v>465</v>
      </c>
      <c r="D288" s="433"/>
      <c r="E288" s="433"/>
      <c r="F288" s="433"/>
      <c r="G288" s="433"/>
      <c r="H288" s="433"/>
      <c r="I288" s="433"/>
      <c r="J288" s="433"/>
      <c r="K288" s="433"/>
      <c r="L288" s="433"/>
      <c r="M288" s="433"/>
      <c r="N288" s="433"/>
      <c r="O288" s="433"/>
      <c r="P288" s="433"/>
      <c r="Q288" s="433"/>
      <c r="R288" s="433"/>
      <c r="S288" s="433"/>
      <c r="T288" s="433"/>
      <c r="U288" s="433"/>
      <c r="V288" s="433"/>
      <c r="W288" s="433"/>
    </row>
    <row r="289" spans="1:23" ht="18.75" customHeight="1">
      <c r="A289" s="111" t="s">
        <v>554</v>
      </c>
      <c r="B289" s="65" t="s">
        <v>471</v>
      </c>
      <c r="C289" s="433" t="s">
        <v>466</v>
      </c>
      <c r="D289" s="433"/>
      <c r="E289" s="433"/>
      <c r="F289" s="433"/>
      <c r="G289" s="433"/>
      <c r="H289" s="433"/>
      <c r="I289" s="433"/>
      <c r="J289" s="433"/>
      <c r="K289" s="433"/>
      <c r="L289" s="433"/>
      <c r="M289" s="433"/>
      <c r="N289" s="433"/>
      <c r="O289" s="433"/>
      <c r="P289" s="433"/>
      <c r="Q289" s="433"/>
      <c r="R289" s="433"/>
      <c r="S289" s="433"/>
      <c r="T289" s="433"/>
      <c r="U289" s="433"/>
      <c r="V289" s="433"/>
      <c r="W289" s="433"/>
    </row>
    <row r="290" spans="1:23" ht="18.75" customHeight="1">
      <c r="A290" s="111" t="s">
        <v>554</v>
      </c>
      <c r="B290" s="65" t="s">
        <v>471</v>
      </c>
      <c r="C290" s="433" t="s">
        <v>629</v>
      </c>
      <c r="D290" s="433"/>
      <c r="E290" s="433"/>
      <c r="F290" s="433"/>
      <c r="G290" s="433"/>
      <c r="H290" s="433"/>
      <c r="I290" s="433"/>
      <c r="J290" s="433"/>
      <c r="K290" s="433"/>
      <c r="L290" s="433"/>
      <c r="M290" s="433"/>
      <c r="N290" s="433"/>
      <c r="O290" s="433"/>
      <c r="P290" s="433"/>
      <c r="Q290" s="433"/>
      <c r="R290" s="433"/>
      <c r="S290" s="433"/>
      <c r="T290" s="433"/>
      <c r="U290" s="433"/>
      <c r="V290" s="433"/>
      <c r="W290" s="433"/>
    </row>
    <row r="291" spans="1:23" ht="18.75" customHeight="1">
      <c r="A291" s="111" t="s">
        <v>554</v>
      </c>
      <c r="B291" s="65" t="s">
        <v>471</v>
      </c>
      <c r="C291" s="433" t="s">
        <v>467</v>
      </c>
      <c r="D291" s="433"/>
      <c r="E291" s="433"/>
      <c r="F291" s="433"/>
      <c r="G291" s="433"/>
      <c r="H291" s="433"/>
      <c r="I291" s="433"/>
      <c r="J291" s="433"/>
      <c r="K291" s="433"/>
      <c r="L291" s="433"/>
      <c r="M291" s="433"/>
      <c r="N291" s="433"/>
      <c r="O291" s="433"/>
      <c r="P291" s="433"/>
      <c r="Q291" s="433"/>
      <c r="R291" s="433"/>
      <c r="S291" s="433"/>
      <c r="T291" s="433"/>
      <c r="U291" s="433"/>
      <c r="V291" s="433"/>
      <c r="W291" s="433"/>
    </row>
    <row r="292" spans="1:23" ht="18.75" customHeight="1">
      <c r="C292" s="93" t="s">
        <v>468</v>
      </c>
      <c r="D292" s="93"/>
      <c r="E292" s="93"/>
      <c r="F292" s="93"/>
      <c r="G292" s="93"/>
      <c r="H292" s="93"/>
      <c r="I292" s="93"/>
      <c r="J292" s="93"/>
      <c r="K292" s="93"/>
      <c r="L292" s="93"/>
      <c r="M292" s="93"/>
      <c r="N292" s="93"/>
      <c r="O292" s="93"/>
      <c r="P292" s="93"/>
      <c r="Q292" s="93"/>
      <c r="R292" s="93"/>
      <c r="S292" s="93"/>
      <c r="T292" s="93"/>
      <c r="U292" s="93"/>
      <c r="V292" s="93"/>
      <c r="W292" s="93"/>
    </row>
    <row r="293" spans="1:23" ht="18.75" customHeight="1">
      <c r="C293" s="93"/>
      <c r="D293" s="93" t="s">
        <v>469</v>
      </c>
      <c r="E293" s="93"/>
      <c r="F293" s="93"/>
      <c r="G293" s="93"/>
      <c r="H293" s="93"/>
      <c r="I293" s="93"/>
      <c r="J293" s="93"/>
      <c r="K293" s="93"/>
      <c r="L293" s="93"/>
      <c r="M293" s="93"/>
      <c r="N293" s="93"/>
      <c r="O293" s="93"/>
      <c r="P293" s="93"/>
      <c r="Q293" s="93"/>
      <c r="R293" s="93"/>
      <c r="S293" s="93"/>
      <c r="T293" s="93"/>
      <c r="U293" s="93"/>
      <c r="V293" s="93"/>
      <c r="W293" s="93"/>
    </row>
  </sheetData>
  <mergeCells count="203">
    <mergeCell ref="C274:W274"/>
    <mergeCell ref="D275:W275"/>
    <mergeCell ref="C276:W276"/>
    <mergeCell ref="C277:W277"/>
    <mergeCell ref="C282:W282"/>
    <mergeCell ref="D264:W264"/>
    <mergeCell ref="D266:W266"/>
    <mergeCell ref="D267:W267"/>
    <mergeCell ref="D268:W268"/>
    <mergeCell ref="C272:W272"/>
    <mergeCell ref="C273:W273"/>
    <mergeCell ref="C265:W265"/>
    <mergeCell ref="D269:W269"/>
    <mergeCell ref="C289:W289"/>
    <mergeCell ref="C290:W290"/>
    <mergeCell ref="C291:W291"/>
    <mergeCell ref="C283:W283"/>
    <mergeCell ref="C284:W284"/>
    <mergeCell ref="C285:W285"/>
    <mergeCell ref="C286:W286"/>
    <mergeCell ref="C287:W287"/>
    <mergeCell ref="C288:W288"/>
    <mergeCell ref="D260:W260"/>
    <mergeCell ref="D261:W261"/>
    <mergeCell ref="D263:W263"/>
    <mergeCell ref="C240:W240"/>
    <mergeCell ref="C241:W241"/>
    <mergeCell ref="C242:W242"/>
    <mergeCell ref="C243:W243"/>
    <mergeCell ref="C246:W246"/>
    <mergeCell ref="C247:W247"/>
    <mergeCell ref="C255:W255"/>
    <mergeCell ref="D256:W256"/>
    <mergeCell ref="D257:W257"/>
    <mergeCell ref="C259:W259"/>
    <mergeCell ref="C262:W262"/>
    <mergeCell ref="D258:W258"/>
    <mergeCell ref="C254:W254"/>
    <mergeCell ref="C253:W253"/>
    <mergeCell ref="C244:W244"/>
    <mergeCell ref="C245:W245"/>
    <mergeCell ref="D230:W230"/>
    <mergeCell ref="D231:W231"/>
    <mergeCell ref="D232:W232"/>
    <mergeCell ref="C237:W237"/>
    <mergeCell ref="C238:W238"/>
    <mergeCell ref="C239:W239"/>
    <mergeCell ref="C217:W217"/>
    <mergeCell ref="D218:W218"/>
    <mergeCell ref="C223:W223"/>
    <mergeCell ref="C224:W224"/>
    <mergeCell ref="C226:W226"/>
    <mergeCell ref="D229:W229"/>
    <mergeCell ref="C228:W228"/>
    <mergeCell ref="C207:W207"/>
    <mergeCell ref="C208:W208"/>
    <mergeCell ref="C211:W211"/>
    <mergeCell ref="C212:W212"/>
    <mergeCell ref="C213:W213"/>
    <mergeCell ref="B216:W216"/>
    <mergeCell ref="C202:W202"/>
    <mergeCell ref="C205:W205"/>
    <mergeCell ref="C206:W206"/>
    <mergeCell ref="C191:W191"/>
    <mergeCell ref="C192:W192"/>
    <mergeCell ref="C198:W198"/>
    <mergeCell ref="C199:W199"/>
    <mergeCell ref="C200:W200"/>
    <mergeCell ref="C201:W201"/>
    <mergeCell ref="C180:W180"/>
    <mergeCell ref="C181:W181"/>
    <mergeCell ref="C182:W182"/>
    <mergeCell ref="C188:W188"/>
    <mergeCell ref="C189:W189"/>
    <mergeCell ref="C190:W190"/>
    <mergeCell ref="C183:W183"/>
    <mergeCell ref="C174:W174"/>
    <mergeCell ref="C175:W175"/>
    <mergeCell ref="C176:W176"/>
    <mergeCell ref="C177:W177"/>
    <mergeCell ref="C178:W178"/>
    <mergeCell ref="C179:W179"/>
    <mergeCell ref="C163:W163"/>
    <mergeCell ref="C168:W168"/>
    <mergeCell ref="C169:W169"/>
    <mergeCell ref="C170:W170"/>
    <mergeCell ref="C171:W171"/>
    <mergeCell ref="D172:W172"/>
    <mergeCell ref="C173:W173"/>
    <mergeCell ref="C156:W156"/>
    <mergeCell ref="C157:W157"/>
    <mergeCell ref="C159:W159"/>
    <mergeCell ref="C160:W160"/>
    <mergeCell ref="C161:W161"/>
    <mergeCell ref="C162:W162"/>
    <mergeCell ref="C143:W143"/>
    <mergeCell ref="C144:W144"/>
    <mergeCell ref="C145:W145"/>
    <mergeCell ref="C146:W146"/>
    <mergeCell ref="C149:W149"/>
    <mergeCell ref="C155:W155"/>
    <mergeCell ref="C150:W150"/>
    <mergeCell ref="C147:W147"/>
    <mergeCell ref="C148:W148"/>
    <mergeCell ref="C158:W158"/>
    <mergeCell ref="C132:W132"/>
    <mergeCell ref="C133:W133"/>
    <mergeCell ref="C138:W138"/>
    <mergeCell ref="C140:W140"/>
    <mergeCell ref="C141:W141"/>
    <mergeCell ref="C142:W142"/>
    <mergeCell ref="C122:W122"/>
    <mergeCell ref="C123:W123"/>
    <mergeCell ref="C124:W124"/>
    <mergeCell ref="C125:W125"/>
    <mergeCell ref="C126:W126"/>
    <mergeCell ref="C131:W131"/>
    <mergeCell ref="C135:W137"/>
    <mergeCell ref="C139:W139"/>
    <mergeCell ref="C113:W113"/>
    <mergeCell ref="C114:W114"/>
    <mergeCell ref="C115:W115"/>
    <mergeCell ref="C116:W116"/>
    <mergeCell ref="C117:W117"/>
    <mergeCell ref="C107:W107"/>
    <mergeCell ref="C108:W108"/>
    <mergeCell ref="C109:W109"/>
    <mergeCell ref="C110:W110"/>
    <mergeCell ref="C111:W111"/>
    <mergeCell ref="C112:W112"/>
    <mergeCell ref="C97:W97"/>
    <mergeCell ref="C98:W98"/>
    <mergeCell ref="B102:W102"/>
    <mergeCell ref="C104:W104"/>
    <mergeCell ref="C105:W105"/>
    <mergeCell ref="C106:W106"/>
    <mergeCell ref="C84:W84"/>
    <mergeCell ref="C85:W85"/>
    <mergeCell ref="C86:W86"/>
    <mergeCell ref="C88:W88"/>
    <mergeCell ref="C90:W90"/>
    <mergeCell ref="C96:W96"/>
    <mergeCell ref="D89:W89"/>
    <mergeCell ref="C91:W91"/>
    <mergeCell ref="C87:W87"/>
    <mergeCell ref="C78:W78"/>
    <mergeCell ref="C79:W79"/>
    <mergeCell ref="C80:W80"/>
    <mergeCell ref="C81:W81"/>
    <mergeCell ref="C82:W82"/>
    <mergeCell ref="C83:W83"/>
    <mergeCell ref="D68:W68"/>
    <mergeCell ref="D69:W69"/>
    <mergeCell ref="C74:W74"/>
    <mergeCell ref="C75:W75"/>
    <mergeCell ref="C76:W76"/>
    <mergeCell ref="C77:W77"/>
    <mergeCell ref="D62:W62"/>
    <mergeCell ref="C63:W63"/>
    <mergeCell ref="C64:W64"/>
    <mergeCell ref="D65:W65"/>
    <mergeCell ref="C66:W66"/>
    <mergeCell ref="D67:W67"/>
    <mergeCell ref="C56:W56"/>
    <mergeCell ref="C57:W57"/>
    <mergeCell ref="C58:W58"/>
    <mergeCell ref="D59:W59"/>
    <mergeCell ref="C60:W60"/>
    <mergeCell ref="D61:W61"/>
    <mergeCell ref="D49:W49"/>
    <mergeCell ref="C54:W54"/>
    <mergeCell ref="C55:W55"/>
    <mergeCell ref="C40:W40"/>
    <mergeCell ref="C41:W41"/>
    <mergeCell ref="C42:W42"/>
    <mergeCell ref="C43:W43"/>
    <mergeCell ref="D44:W44"/>
    <mergeCell ref="D45:W45"/>
    <mergeCell ref="C30:W30"/>
    <mergeCell ref="C31:W31"/>
    <mergeCell ref="C32:W32"/>
    <mergeCell ref="C37:W37"/>
    <mergeCell ref="C38:W38"/>
    <mergeCell ref="C39:W39"/>
    <mergeCell ref="C46:W46"/>
    <mergeCell ref="D47:W47"/>
    <mergeCell ref="D48:W48"/>
    <mergeCell ref="A1:W1"/>
    <mergeCell ref="A2:W2"/>
    <mergeCell ref="A3:W3"/>
    <mergeCell ref="A5:W5"/>
    <mergeCell ref="A7:W7"/>
    <mergeCell ref="B23:V23"/>
    <mergeCell ref="C24:V24"/>
    <mergeCell ref="B25:V25"/>
    <mergeCell ref="C26:V26"/>
    <mergeCell ref="C14:W14"/>
    <mergeCell ref="C15:W15"/>
    <mergeCell ref="C17:W17"/>
    <mergeCell ref="C18:W18"/>
    <mergeCell ref="A8:W8"/>
    <mergeCell ref="A22:W22"/>
    <mergeCell ref="A9:W9"/>
  </mergeCells>
  <phoneticPr fontId="2"/>
  <conditionalFormatting sqref="C14:W18 C104:C117 C198:C202">
    <cfRule type="expression" dxfId="64" priority="83">
      <formula>$B14="□"</formula>
    </cfRule>
  </conditionalFormatting>
  <conditionalFormatting sqref="C30:C32">
    <cfRule type="expression" dxfId="63" priority="76">
      <formula>$B30="□"</formula>
    </cfRule>
  </conditionalFormatting>
  <conditionalFormatting sqref="C38:C41 C43">
    <cfRule type="expression" dxfId="62" priority="74">
      <formula>$B38="□"</formula>
    </cfRule>
  </conditionalFormatting>
  <conditionalFormatting sqref="D44:W45">
    <cfRule type="expression" dxfId="61" priority="73">
      <formula>B44="□"</formula>
    </cfRule>
  </conditionalFormatting>
  <conditionalFormatting sqref="D44:W45">
    <cfRule type="expression" dxfId="60" priority="72">
      <formula>C44="□"</formula>
    </cfRule>
  </conditionalFormatting>
  <conditionalFormatting sqref="D47:W49">
    <cfRule type="expression" dxfId="59" priority="71">
      <formula>B47="□"</formula>
    </cfRule>
  </conditionalFormatting>
  <conditionalFormatting sqref="D47:W49">
    <cfRule type="expression" dxfId="58" priority="70">
      <formula>C47="□"</formula>
    </cfRule>
  </conditionalFormatting>
  <conditionalFormatting sqref="C54:C55">
    <cfRule type="expression" dxfId="57" priority="69">
      <formula>$B54="□"</formula>
    </cfRule>
  </conditionalFormatting>
  <conditionalFormatting sqref="C57">
    <cfRule type="expression" dxfId="56" priority="68">
      <formula>$B57="□"</formula>
    </cfRule>
  </conditionalFormatting>
  <conditionalFormatting sqref="D67:W67 D65:W65 D61:W62 D59:W59">
    <cfRule type="expression" dxfId="55" priority="67">
      <formula>B59="□"</formula>
    </cfRule>
  </conditionalFormatting>
  <conditionalFormatting sqref="D67:W67 D65:W65 D61:W62 D59:W59">
    <cfRule type="expression" dxfId="54" priority="66">
      <formula>C59="□"</formula>
    </cfRule>
  </conditionalFormatting>
  <conditionalFormatting sqref="C63">
    <cfRule type="expression" dxfId="53" priority="65">
      <formula>$B63="□"</formula>
    </cfRule>
  </conditionalFormatting>
  <conditionalFormatting sqref="C74:C78">
    <cfRule type="expression" dxfId="52" priority="64">
      <formula>$B74="□"</formula>
    </cfRule>
  </conditionalFormatting>
  <conditionalFormatting sqref="C80:C81">
    <cfRule type="expression" dxfId="51" priority="63">
      <formula>$B80="□"</formula>
    </cfRule>
  </conditionalFormatting>
  <conditionalFormatting sqref="C83:C86 C90 C88">
    <cfRule type="expression" dxfId="50" priority="62">
      <formula>$B83="□"</formula>
    </cfRule>
  </conditionalFormatting>
  <conditionalFormatting sqref="C96:C98">
    <cfRule type="expression" dxfId="49" priority="61">
      <formula>$B96="□"</formula>
    </cfRule>
  </conditionalFormatting>
  <conditionalFormatting sqref="C122:C126">
    <cfRule type="expression" dxfId="48" priority="59">
      <formula>$B122="□"</formula>
    </cfRule>
  </conditionalFormatting>
  <conditionalFormatting sqref="C131">
    <cfRule type="expression" dxfId="47" priority="58">
      <formula>$B131="□"</formula>
    </cfRule>
  </conditionalFormatting>
  <conditionalFormatting sqref="C282:C291">
    <cfRule type="expression" dxfId="46" priority="28">
      <formula>$B282="□"</formula>
    </cfRule>
  </conditionalFormatting>
  <conditionalFormatting sqref="C143:C146 C138 C140:C141 C149">
    <cfRule type="expression" dxfId="45" priority="57">
      <formula>$B138="□"</formula>
    </cfRule>
  </conditionalFormatting>
  <conditionalFormatting sqref="C155:C157 C159:C163">
    <cfRule type="expression" dxfId="44" priority="56">
      <formula>$B155="□"</formula>
    </cfRule>
  </conditionalFormatting>
  <conditionalFormatting sqref="C174:C180 C168:C171">
    <cfRule type="expression" dxfId="43" priority="55">
      <formula>$B168="□"</formula>
    </cfRule>
  </conditionalFormatting>
  <conditionalFormatting sqref="D172:W172">
    <cfRule type="expression" dxfId="42" priority="54">
      <formula>B172="□"</formula>
    </cfRule>
  </conditionalFormatting>
  <conditionalFormatting sqref="D172:W172">
    <cfRule type="expression" dxfId="41" priority="53">
      <formula>C172="□"</formula>
    </cfRule>
  </conditionalFormatting>
  <conditionalFormatting sqref="C188:C192">
    <cfRule type="expression" dxfId="40" priority="52">
      <formula>$B188="□"</formula>
    </cfRule>
  </conditionalFormatting>
  <conditionalFormatting sqref="C207:C208 C205">
    <cfRule type="expression" dxfId="39" priority="48">
      <formula>$B205="□"</formula>
    </cfRule>
  </conditionalFormatting>
  <conditionalFormatting sqref="C211:C213">
    <cfRule type="expression" dxfId="38" priority="47">
      <formula>$B211="□"</formula>
    </cfRule>
  </conditionalFormatting>
  <conditionalFormatting sqref="C217">
    <cfRule type="expression" dxfId="37" priority="46">
      <formula>$B217="□"</formula>
    </cfRule>
  </conditionalFormatting>
  <conditionalFormatting sqref="D218:W218">
    <cfRule type="expression" dxfId="36" priority="45">
      <formula>B218="□"</formula>
    </cfRule>
  </conditionalFormatting>
  <conditionalFormatting sqref="D218:W218">
    <cfRule type="expression" dxfId="35" priority="44">
      <formula>C218="□"</formula>
    </cfRule>
  </conditionalFormatting>
  <conditionalFormatting sqref="C223">
    <cfRule type="expression" dxfId="34" priority="43">
      <formula>$B223="□"</formula>
    </cfRule>
  </conditionalFormatting>
  <conditionalFormatting sqref="C228">
    <cfRule type="expression" dxfId="33" priority="42">
      <formula>$B228="□"</formula>
    </cfRule>
  </conditionalFormatting>
  <conditionalFormatting sqref="D229:W232">
    <cfRule type="expression" dxfId="32" priority="41">
      <formula>B229="□"</formula>
    </cfRule>
  </conditionalFormatting>
  <conditionalFormatting sqref="D229:W232">
    <cfRule type="expression" dxfId="31" priority="40">
      <formula>C229="□"</formula>
    </cfRule>
  </conditionalFormatting>
  <conditionalFormatting sqref="C237:C243 C246:C247">
    <cfRule type="expression" dxfId="30" priority="39">
      <formula>$B237="□"</formula>
    </cfRule>
  </conditionalFormatting>
  <conditionalFormatting sqref="C262 C259 C255">
    <cfRule type="expression" dxfId="29" priority="38">
      <formula>$B255="□"</formula>
    </cfRule>
  </conditionalFormatting>
  <conditionalFormatting sqref="D263:W264 D260:W261 D256:W257">
    <cfRule type="expression" dxfId="28" priority="37">
      <formula>B256="□"</formula>
    </cfRule>
  </conditionalFormatting>
  <conditionalFormatting sqref="D263:W264 D260:W261 D256:W257">
    <cfRule type="expression" dxfId="27" priority="36">
      <formula>C256="□"</formula>
    </cfRule>
  </conditionalFormatting>
  <conditionalFormatting sqref="C265">
    <cfRule type="expression" dxfId="26" priority="35">
      <formula>$B265="□"</formula>
    </cfRule>
  </conditionalFormatting>
  <conditionalFormatting sqref="D266:W268">
    <cfRule type="expression" dxfId="25" priority="34">
      <formula>B266="□"</formula>
    </cfRule>
  </conditionalFormatting>
  <conditionalFormatting sqref="D266:W268">
    <cfRule type="expression" dxfId="24" priority="33">
      <formula>C266="□"</formula>
    </cfRule>
  </conditionalFormatting>
  <conditionalFormatting sqref="C272:C274">
    <cfRule type="expression" dxfId="23" priority="32">
      <formula>$B272="□"</formula>
    </cfRule>
  </conditionalFormatting>
  <conditionalFormatting sqref="D275:W275">
    <cfRule type="expression" dxfId="22" priority="31">
      <formula>B275="□"</formula>
    </cfRule>
  </conditionalFormatting>
  <conditionalFormatting sqref="D275:W275">
    <cfRule type="expression" dxfId="21" priority="30">
      <formula>C275="□"</formula>
    </cfRule>
  </conditionalFormatting>
  <conditionalFormatting sqref="C276:C277">
    <cfRule type="expression" dxfId="20" priority="29">
      <formula>$B276="□"</formula>
    </cfRule>
  </conditionalFormatting>
  <conditionalFormatting sqref="D89:W89">
    <cfRule type="expression" dxfId="19" priority="26">
      <formula>B89="□"</formula>
    </cfRule>
  </conditionalFormatting>
  <conditionalFormatting sqref="D89:W89">
    <cfRule type="expression" dxfId="18" priority="25">
      <formula>C89="□"</formula>
    </cfRule>
  </conditionalFormatting>
  <conditionalFormatting sqref="C150">
    <cfRule type="expression" dxfId="17" priority="23">
      <formula>$B150="□"</formula>
    </cfRule>
  </conditionalFormatting>
  <conditionalFormatting sqref="C173">
    <cfRule type="expression" dxfId="16" priority="22">
      <formula>$B173="□"</formula>
    </cfRule>
  </conditionalFormatting>
  <conditionalFormatting sqref="D258:W258">
    <cfRule type="expression" dxfId="15" priority="21">
      <formula>B258="□"</formula>
    </cfRule>
  </conditionalFormatting>
  <conditionalFormatting sqref="D258:W258">
    <cfRule type="expression" dxfId="14" priority="20">
      <formula>C258="□"</formula>
    </cfRule>
  </conditionalFormatting>
  <conditionalFormatting sqref="C46">
    <cfRule type="expression" dxfId="13" priority="19">
      <formula>$B46="□"</formula>
    </cfRule>
  </conditionalFormatting>
  <conditionalFormatting sqref="C254">
    <cfRule type="expression" dxfId="12" priority="16">
      <formula>$B254="□"</formula>
    </cfRule>
  </conditionalFormatting>
  <conditionalFormatting sqref="D269:W269">
    <cfRule type="expression" dxfId="11" priority="15">
      <formula>B269="□"</formula>
    </cfRule>
  </conditionalFormatting>
  <conditionalFormatting sqref="D269:W269">
    <cfRule type="expression" dxfId="10" priority="14">
      <formula>C269="□"</formula>
    </cfRule>
  </conditionalFormatting>
  <conditionalFormatting sqref="C253">
    <cfRule type="expression" dxfId="9" priority="13">
      <formula>$B253="□"</formula>
    </cfRule>
  </conditionalFormatting>
  <conditionalFormatting sqref="C37:W37">
    <cfRule type="expression" dxfId="8" priority="12">
      <formula>$B37="□"</formula>
    </cfRule>
  </conditionalFormatting>
  <conditionalFormatting sqref="C42:W42">
    <cfRule type="expression" dxfId="7" priority="11">
      <formula>$B42="□"</formula>
    </cfRule>
  </conditionalFormatting>
  <conditionalFormatting sqref="C183">
    <cfRule type="expression" dxfId="6" priority="10">
      <formula>$B183="□"</formula>
    </cfRule>
  </conditionalFormatting>
  <conditionalFormatting sqref="C139">
    <cfRule type="expression" dxfId="5" priority="9">
      <formula>$B139="□"</formula>
    </cfRule>
  </conditionalFormatting>
  <conditionalFormatting sqref="C158">
    <cfRule type="expression" dxfId="4" priority="6">
      <formula>$B158="□"</formula>
    </cfRule>
  </conditionalFormatting>
  <conditionalFormatting sqref="C244:C245">
    <cfRule type="expression" dxfId="3" priority="4">
      <formula>$B244="□"</formula>
    </cfRule>
  </conditionalFormatting>
  <conditionalFormatting sqref="C91">
    <cfRule type="expression" dxfId="2" priority="3">
      <formula>$B91="□"</formula>
    </cfRule>
  </conditionalFormatting>
  <conditionalFormatting sqref="C87">
    <cfRule type="expression" dxfId="1" priority="2">
      <formula>$B87="□"</formula>
    </cfRule>
  </conditionalFormatting>
  <conditionalFormatting sqref="C147:C148">
    <cfRule type="expression" dxfId="0" priority="1">
      <formula>$B147="□"</formula>
    </cfRule>
  </conditionalFormatting>
  <dataValidations count="1">
    <dataValidation type="list" allowBlank="1" showInputMessage="1" showErrorMessage="1" sqref="B282:B291 B14:B18 C256:C258 B30:B32 B46 C44:C45 C47:C49 B54:B55 B57 C59 C61:C62 B63 C65 C67 A74:B78 B37:B43 A122:B126 B131 A183:B183 C89 A143:B150 A168:B171 A138:B141 B173:B180 B188:B192 A198:B202 A205:B205 A217:B217 C218 A223:B223 A228:B228 C229:C232 B253:B255 C172 B259 C260:C261 B262 C263:C264 B265 A275:A277 B272:B274 C275 B276:B277 A88:A89 A90:B91 A80:B81 A83:B87 B88 A96:B98 A104:B117 A172:A179 A207:B208 A211:B213 A218 A229:A231 A155:B163 A253:A254 C266:C269 A237:B247" xr:uid="{00000000-0002-0000-1600-000000000000}">
      <formula1>"□,☑,■"</formula1>
    </dataValidation>
  </dataValidations>
  <pageMargins left="0.7" right="0.7" top="0.75" bottom="0.75" header="0.3" footer="0.3"/>
  <pageSetup paperSize="9" scale="91" fitToHeight="0" orientation="portrait" r:id="rId1"/>
  <rowBreaks count="17" manualBreakCount="17">
    <brk id="10" max="16383" man="1"/>
    <brk id="19" max="16383" man="1"/>
    <brk id="33" max="16383" man="1"/>
    <brk id="50" max="16383" man="1"/>
    <brk id="70" max="16383" man="1"/>
    <brk id="92" max="16383" man="1"/>
    <brk id="99" max="16383" man="1"/>
    <brk id="118" max="16383" man="1"/>
    <brk id="127" max="16383" man="1"/>
    <brk id="151" max="16383" man="1"/>
    <brk id="164" max="16383" man="1"/>
    <brk id="184" max="16383" man="1"/>
    <brk id="193" max="16383" man="1"/>
    <brk id="219" max="16383" man="1"/>
    <brk id="233" max="16383" man="1"/>
    <brk id="248" max="16383" man="1"/>
    <brk id="278"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sheetPr>
  <dimension ref="A1:AK43"/>
  <sheetViews>
    <sheetView showGridLines="0" tabSelected="1" view="pageBreakPreview" zoomScaleNormal="100" zoomScaleSheetLayoutView="100" workbookViewId="0">
      <selection activeCell="R41" sqref="R41:W41"/>
    </sheetView>
  </sheetViews>
  <sheetFormatPr defaultColWidth="3.125" defaultRowHeight="13.5"/>
  <cols>
    <col min="1" max="1" width="3.125" style="98" customWidth="1"/>
    <col min="2" max="24" width="3.125" style="98"/>
    <col min="25" max="25" width="0.875" style="98" customWidth="1"/>
    <col min="26" max="16384" width="3.125" style="98"/>
  </cols>
  <sheetData>
    <row r="1" spans="1:37" ht="9.9499999999999993" customHeight="1"/>
    <row r="2" spans="1:37" ht="9.9499999999999993" customHeight="1"/>
    <row r="3" spans="1:37">
      <c r="A3" s="95" t="s">
        <v>268</v>
      </c>
      <c r="B3" s="95"/>
      <c r="C3" s="95"/>
      <c r="D3" s="95"/>
      <c r="E3" s="95"/>
      <c r="F3" s="95"/>
      <c r="G3" s="95"/>
      <c r="H3" s="95"/>
      <c r="I3" s="95"/>
      <c r="J3" s="95"/>
      <c r="K3" s="95"/>
      <c r="L3" s="95"/>
      <c r="M3" s="95"/>
      <c r="N3" s="95"/>
      <c r="O3" s="95"/>
      <c r="P3" s="95"/>
      <c r="Q3" s="95"/>
      <c r="R3" s="95"/>
      <c r="S3" s="95"/>
      <c r="T3" s="95"/>
      <c r="U3" s="95"/>
      <c r="V3" s="95"/>
      <c r="W3" s="95"/>
      <c r="X3" s="95"/>
      <c r="Y3" s="95"/>
    </row>
    <row r="4" spans="1:37" ht="9.9499999999999993" customHeight="1">
      <c r="A4" s="95"/>
      <c r="B4" s="95"/>
      <c r="C4" s="95"/>
      <c r="D4" s="95"/>
      <c r="E4" s="95"/>
      <c r="F4" s="95"/>
      <c r="G4" s="95"/>
      <c r="H4" s="95"/>
      <c r="I4" s="95"/>
      <c r="J4" s="95"/>
      <c r="K4" s="95"/>
      <c r="L4" s="95"/>
      <c r="M4" s="95"/>
      <c r="N4" s="95"/>
      <c r="O4" s="95"/>
      <c r="P4" s="95"/>
      <c r="Q4" s="95"/>
      <c r="R4" s="95"/>
      <c r="S4" s="95"/>
      <c r="T4" s="95"/>
      <c r="U4" s="95"/>
      <c r="V4" s="95"/>
      <c r="W4" s="95"/>
      <c r="X4" s="95"/>
      <c r="Y4" s="95"/>
    </row>
    <row r="5" spans="1:37" ht="14.25">
      <c r="A5" s="95"/>
      <c r="B5" s="95"/>
      <c r="C5" s="95"/>
      <c r="D5" s="95"/>
      <c r="E5" s="95"/>
      <c r="F5" s="95"/>
      <c r="G5" s="95"/>
      <c r="H5" s="95"/>
      <c r="I5" s="95"/>
      <c r="J5" s="95"/>
      <c r="K5" s="95"/>
      <c r="L5" s="95"/>
      <c r="M5" s="95"/>
      <c r="N5" s="95"/>
      <c r="O5" s="95"/>
      <c r="P5" s="95"/>
      <c r="Q5" s="95"/>
      <c r="R5" s="444" t="str">
        <f>IF(実績報告日="","",実績報告日)</f>
        <v/>
      </c>
      <c r="S5" s="444"/>
      <c r="T5" s="444"/>
      <c r="U5" s="444"/>
      <c r="V5" s="444"/>
      <c r="W5" s="444"/>
      <c r="X5" s="444"/>
      <c r="Y5" s="95"/>
      <c r="AK5" s="99"/>
    </row>
    <row r="6" spans="1:37" ht="9.9499999999999993" customHeight="1">
      <c r="A6" s="95"/>
      <c r="B6" s="95"/>
      <c r="C6" s="95"/>
      <c r="D6" s="95"/>
      <c r="E6" s="96"/>
      <c r="F6" s="95"/>
      <c r="G6" s="95"/>
      <c r="H6" s="95"/>
      <c r="I6" s="95"/>
      <c r="J6" s="95"/>
      <c r="K6" s="95"/>
      <c r="L6" s="95"/>
      <c r="M6" s="95"/>
      <c r="N6" s="95"/>
      <c r="O6" s="95"/>
      <c r="P6" s="95"/>
      <c r="Q6" s="95"/>
      <c r="R6" s="95"/>
      <c r="S6" s="95"/>
      <c r="T6" s="95"/>
      <c r="U6" s="95"/>
      <c r="V6" s="95"/>
      <c r="W6" s="95"/>
      <c r="X6" s="95"/>
      <c r="Y6" s="95"/>
    </row>
    <row r="7" spans="1:37" ht="21" customHeight="1">
      <c r="A7" s="95"/>
      <c r="B7" s="95"/>
      <c r="C7" s="95"/>
      <c r="D7" s="95"/>
      <c r="E7" s="95"/>
      <c r="F7" s="95"/>
      <c r="G7" s="95"/>
      <c r="H7" s="445" t="s">
        <v>0</v>
      </c>
      <c r="I7" s="445"/>
      <c r="J7" s="445"/>
      <c r="K7" s="446" t="str">
        <f>IF(住所="","",住所)</f>
        <v/>
      </c>
      <c r="L7" s="446"/>
      <c r="M7" s="446"/>
      <c r="N7" s="446"/>
      <c r="O7" s="446"/>
      <c r="P7" s="446"/>
      <c r="Q7" s="446"/>
      <c r="R7" s="446"/>
      <c r="S7" s="446"/>
      <c r="T7" s="446"/>
      <c r="U7" s="446"/>
      <c r="V7" s="446"/>
      <c r="W7" s="446"/>
      <c r="X7" s="446"/>
      <c r="Y7" s="95"/>
    </row>
    <row r="8" spans="1:37" ht="21" customHeight="1">
      <c r="A8" s="95"/>
      <c r="B8" s="95"/>
      <c r="C8" s="95"/>
      <c r="D8" s="95"/>
      <c r="E8" s="95"/>
      <c r="F8" s="95"/>
      <c r="G8" s="95"/>
      <c r="H8" s="445" t="s">
        <v>11</v>
      </c>
      <c r="I8" s="445"/>
      <c r="J8" s="445"/>
      <c r="K8" s="446" t="str">
        <f>IF(名称="","",名称)</f>
        <v/>
      </c>
      <c r="L8" s="446"/>
      <c r="M8" s="446"/>
      <c r="N8" s="446"/>
      <c r="O8" s="446"/>
      <c r="P8" s="446"/>
      <c r="Q8" s="446"/>
      <c r="R8" s="446"/>
      <c r="S8" s="446"/>
      <c r="T8" s="446"/>
      <c r="U8" s="446"/>
      <c r="V8" s="446"/>
      <c r="W8" s="446"/>
      <c r="X8" s="446"/>
      <c r="Y8" s="95"/>
    </row>
    <row r="9" spans="1:37" ht="21" customHeight="1">
      <c r="A9" s="95"/>
      <c r="B9" s="95"/>
      <c r="C9" s="95"/>
      <c r="D9" s="95"/>
      <c r="E9" s="95"/>
      <c r="F9" s="95"/>
      <c r="G9" s="95"/>
      <c r="H9" s="445" t="s">
        <v>14</v>
      </c>
      <c r="I9" s="445"/>
      <c r="J9" s="445"/>
      <c r="K9" s="446" t="str">
        <f>IF(代表者氏名="","",代表者役職&amp;"　"&amp;代表者氏名&amp;"")</f>
        <v/>
      </c>
      <c r="L9" s="446"/>
      <c r="M9" s="446"/>
      <c r="N9" s="446"/>
      <c r="O9" s="446"/>
      <c r="P9" s="446"/>
      <c r="Q9" s="446"/>
      <c r="R9" s="446"/>
      <c r="S9" s="446"/>
      <c r="T9" s="446"/>
      <c r="U9" s="446"/>
      <c r="V9" s="446"/>
      <c r="W9" s="446"/>
      <c r="X9" s="446"/>
      <c r="Y9" s="95"/>
    </row>
    <row r="10" spans="1:37" ht="9.9499999999999993" customHeight="1">
      <c r="A10" s="95"/>
      <c r="B10" s="95"/>
      <c r="C10" s="95"/>
      <c r="D10" s="95"/>
      <c r="E10" s="95"/>
      <c r="F10" s="95"/>
      <c r="G10" s="95"/>
      <c r="H10" s="95"/>
      <c r="I10" s="95"/>
      <c r="J10" s="95"/>
      <c r="K10" s="95"/>
      <c r="L10" s="95"/>
      <c r="M10" s="95"/>
      <c r="N10" s="95"/>
      <c r="O10" s="95"/>
      <c r="P10" s="95"/>
      <c r="Q10" s="95"/>
      <c r="R10" s="95"/>
      <c r="S10" s="95"/>
      <c r="T10" s="95"/>
      <c r="U10" s="95"/>
      <c r="V10" s="95"/>
      <c r="W10" s="95"/>
      <c r="X10" s="95"/>
      <c r="Y10" s="95"/>
    </row>
    <row r="11" spans="1:37" ht="21" customHeight="1">
      <c r="A11" s="95"/>
      <c r="B11" s="95"/>
      <c r="C11" s="95"/>
      <c r="D11" s="95"/>
      <c r="E11" s="95"/>
      <c r="F11" s="95"/>
      <c r="G11" s="95"/>
      <c r="H11" s="95"/>
      <c r="I11" s="447" t="s">
        <v>6</v>
      </c>
      <c r="J11" s="447"/>
      <c r="K11" s="447"/>
      <c r="L11" s="448" t="str">
        <f>IF(担当者氏名="","",担当者役職&amp;"　"&amp;担当者氏名)</f>
        <v/>
      </c>
      <c r="M11" s="448"/>
      <c r="N11" s="448"/>
      <c r="O11" s="448"/>
      <c r="P11" s="448"/>
      <c r="Q11" s="448"/>
      <c r="R11" s="448"/>
      <c r="S11" s="448"/>
      <c r="T11" s="448"/>
      <c r="U11" s="448"/>
      <c r="V11" s="448"/>
      <c r="W11" s="448"/>
      <c r="X11" s="448"/>
      <c r="Y11" s="95"/>
    </row>
    <row r="12" spans="1:37" ht="21" customHeight="1">
      <c r="A12" s="95"/>
      <c r="B12" s="95"/>
      <c r="C12" s="95"/>
      <c r="D12" s="95"/>
      <c r="E12" s="95"/>
      <c r="F12" s="95"/>
      <c r="G12" s="95"/>
      <c r="H12" s="95"/>
      <c r="I12" s="447" t="s">
        <v>5</v>
      </c>
      <c r="J12" s="447"/>
      <c r="K12" s="447"/>
      <c r="L12" s="449" t="str">
        <f>IF(担当者電話番号="","",担当者電話番号)</f>
        <v/>
      </c>
      <c r="M12" s="449"/>
      <c r="N12" s="449"/>
      <c r="O12" s="449"/>
      <c r="P12" s="449"/>
      <c r="Q12" s="449"/>
      <c r="R12" s="449"/>
      <c r="S12" s="449"/>
      <c r="T12" s="449"/>
      <c r="U12" s="449"/>
      <c r="V12" s="449"/>
      <c r="W12" s="449"/>
      <c r="X12" s="449"/>
      <c r="Y12" s="95"/>
    </row>
    <row r="13" spans="1:37" ht="21" customHeight="1">
      <c r="A13" s="95"/>
      <c r="B13" s="95"/>
      <c r="C13" s="95"/>
      <c r="D13" s="95"/>
      <c r="E13" s="95"/>
      <c r="F13" s="95"/>
      <c r="G13" s="95"/>
      <c r="H13" s="95"/>
      <c r="I13" s="447" t="s">
        <v>9</v>
      </c>
      <c r="J13" s="447"/>
      <c r="K13" s="447"/>
      <c r="L13" s="449" t="str">
        <f>IF(ISBLANK(メールアドレス),"",メールアドレス)</f>
        <v/>
      </c>
      <c r="M13" s="449"/>
      <c r="N13" s="449"/>
      <c r="O13" s="449"/>
      <c r="P13" s="449"/>
      <c r="Q13" s="449"/>
      <c r="R13" s="449"/>
      <c r="S13" s="449"/>
      <c r="T13" s="449"/>
      <c r="U13" s="449"/>
      <c r="V13" s="449"/>
      <c r="W13" s="449"/>
      <c r="X13" s="449"/>
      <c r="Y13" s="95"/>
    </row>
    <row r="14" spans="1:37" ht="9.9499999999999993" customHeight="1">
      <c r="A14" s="95"/>
      <c r="B14" s="95"/>
      <c r="C14" s="95"/>
      <c r="D14" s="95"/>
      <c r="E14" s="95"/>
      <c r="F14" s="95"/>
      <c r="G14" s="95"/>
      <c r="H14" s="95"/>
      <c r="I14" s="95"/>
      <c r="J14" s="95"/>
      <c r="K14" s="95"/>
      <c r="L14" s="95"/>
      <c r="M14" s="95"/>
      <c r="N14" s="95"/>
      <c r="O14" s="95"/>
      <c r="P14" s="95"/>
      <c r="Q14" s="95"/>
      <c r="R14" s="95"/>
      <c r="S14" s="95"/>
      <c r="T14" s="95"/>
      <c r="U14" s="95"/>
      <c r="V14" s="95"/>
      <c r="W14" s="95"/>
      <c r="X14" s="95"/>
      <c r="Y14" s="95"/>
    </row>
    <row r="15" spans="1:37" ht="32.25" customHeight="1">
      <c r="A15" s="450" t="s">
        <v>236</v>
      </c>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95"/>
    </row>
    <row r="16" spans="1:37" ht="9.9499999999999993" customHeight="1">
      <c r="A16" s="95"/>
      <c r="B16" s="95"/>
      <c r="C16" s="95"/>
      <c r="D16" s="95"/>
      <c r="E16" s="95"/>
      <c r="F16" s="95"/>
      <c r="G16" s="95"/>
      <c r="H16" s="95"/>
      <c r="I16" s="95"/>
      <c r="J16" s="95"/>
      <c r="K16" s="95"/>
      <c r="L16" s="95"/>
      <c r="M16" s="95"/>
      <c r="N16" s="95"/>
      <c r="O16" s="95"/>
      <c r="P16" s="95"/>
      <c r="Q16" s="95"/>
      <c r="R16" s="95"/>
      <c r="S16" s="95"/>
      <c r="T16" s="95"/>
      <c r="U16" s="95"/>
      <c r="V16" s="95"/>
      <c r="W16" s="95"/>
      <c r="X16" s="95"/>
      <c r="Y16" s="95"/>
    </row>
    <row r="17" spans="1:25" s="100" customFormat="1" ht="17.25" customHeight="1">
      <c r="A17" s="89" t="s">
        <v>237</v>
      </c>
      <c r="B17" s="89"/>
      <c r="C17" s="89"/>
      <c r="D17" s="89"/>
      <c r="E17" s="89"/>
      <c r="F17" s="89"/>
      <c r="G17" s="89"/>
      <c r="H17" s="97" t="str">
        <f>IF(第■回="","",第■回)</f>
        <v/>
      </c>
      <c r="I17" s="97"/>
      <c r="J17" s="89"/>
      <c r="K17" s="89"/>
      <c r="L17" s="89"/>
      <c r="M17" s="89"/>
      <c r="N17" s="89"/>
      <c r="O17" s="89"/>
      <c r="P17" s="89"/>
      <c r="Q17" s="89"/>
      <c r="R17" s="89"/>
      <c r="S17" s="89"/>
      <c r="T17" s="89"/>
      <c r="U17" s="89"/>
      <c r="V17" s="89"/>
      <c r="W17" s="89"/>
      <c r="X17" s="89"/>
      <c r="Y17" s="89"/>
    </row>
    <row r="18" spans="1:25" ht="9.9499999999999993" customHeight="1">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row>
    <row r="19" spans="1:25" ht="15.75" customHeight="1">
      <c r="A19" s="451" t="s">
        <v>37</v>
      </c>
      <c r="B19" s="451"/>
      <c r="C19" s="451"/>
      <c r="D19" s="453"/>
      <c r="E19" s="453"/>
      <c r="F19" s="453"/>
      <c r="G19" s="453"/>
      <c r="H19" s="453"/>
      <c r="I19" s="453"/>
      <c r="J19" s="453"/>
      <c r="K19" s="453"/>
      <c r="L19" s="453"/>
      <c r="M19" s="453"/>
      <c r="N19" s="453"/>
      <c r="O19" s="453"/>
      <c r="P19" s="453"/>
      <c r="Q19" s="453"/>
      <c r="R19" s="453"/>
      <c r="S19" s="453"/>
      <c r="T19" s="453"/>
      <c r="U19" s="453"/>
      <c r="V19" s="453"/>
      <c r="W19" s="453"/>
    </row>
    <row r="20" spans="1:25" ht="15.75" customHeight="1">
      <c r="A20" s="100"/>
      <c r="B20" s="452" t="s">
        <v>38</v>
      </c>
      <c r="C20" s="452"/>
      <c r="D20" s="452"/>
      <c r="E20" s="456"/>
      <c r="F20" s="456"/>
      <c r="G20" s="456"/>
      <c r="H20" s="456"/>
      <c r="I20" s="456"/>
      <c r="J20" s="456"/>
      <c r="K20" s="456"/>
      <c r="L20" s="456"/>
      <c r="M20" s="456"/>
      <c r="N20" s="452" t="s">
        <v>39</v>
      </c>
      <c r="O20" s="452"/>
      <c r="P20" s="452"/>
      <c r="Q20" s="452"/>
      <c r="R20" s="456"/>
      <c r="S20" s="456"/>
      <c r="T20" s="456"/>
      <c r="U20" s="456"/>
      <c r="V20" s="456"/>
      <c r="W20" s="456"/>
      <c r="X20" s="102"/>
    </row>
    <row r="21" spans="1:25" ht="15.75" customHeight="1">
      <c r="A21" s="100"/>
      <c r="B21" s="454" t="s">
        <v>45</v>
      </c>
      <c r="C21" s="454"/>
      <c r="D21" s="454"/>
      <c r="E21" s="454"/>
      <c r="F21" s="454"/>
      <c r="G21" s="453"/>
      <c r="H21" s="453"/>
      <c r="I21" s="453"/>
      <c r="J21" s="453"/>
      <c r="K21" s="453"/>
      <c r="L21" s="453"/>
      <c r="M21" s="453"/>
      <c r="N21" s="454" t="s">
        <v>40</v>
      </c>
      <c r="O21" s="454"/>
      <c r="P21" s="454"/>
      <c r="Q21" s="454"/>
      <c r="R21" s="455"/>
      <c r="S21" s="455"/>
      <c r="T21" s="455"/>
      <c r="U21" s="455"/>
      <c r="V21" s="455"/>
      <c r="W21" s="455"/>
      <c r="X21" s="102"/>
    </row>
    <row r="22" spans="1:25" ht="15.75" customHeight="1">
      <c r="A22" s="100"/>
      <c r="B22" s="454" t="s">
        <v>41</v>
      </c>
      <c r="C22" s="454"/>
      <c r="D22" s="454"/>
      <c r="E22" s="454"/>
      <c r="F22" s="454"/>
      <c r="G22" s="453"/>
      <c r="H22" s="453"/>
      <c r="I22" s="453"/>
      <c r="J22" s="453"/>
      <c r="K22" s="453"/>
      <c r="L22" s="453"/>
      <c r="M22" s="453"/>
      <c r="N22" s="453"/>
      <c r="O22" s="453"/>
      <c r="P22" s="453"/>
      <c r="Q22" s="453"/>
      <c r="R22" s="453"/>
      <c r="S22" s="453"/>
      <c r="T22" s="453"/>
      <c r="U22" s="453"/>
      <c r="V22" s="453"/>
      <c r="W22" s="453"/>
    </row>
    <row r="23" spans="1:25" ht="9.9499999999999993" customHeight="1">
      <c r="A23" s="100"/>
      <c r="B23" s="100"/>
      <c r="C23" s="100"/>
      <c r="D23" s="100"/>
      <c r="E23" s="100"/>
      <c r="F23" s="36"/>
      <c r="G23" s="36"/>
      <c r="H23" s="36"/>
      <c r="I23" s="36"/>
      <c r="J23" s="36"/>
      <c r="K23" s="36"/>
      <c r="L23" s="99"/>
      <c r="M23" s="36"/>
      <c r="N23" s="36"/>
      <c r="O23" s="36"/>
      <c r="P23" s="36"/>
      <c r="Q23" s="36"/>
      <c r="R23" s="36"/>
      <c r="S23" s="100"/>
      <c r="T23" s="100"/>
      <c r="U23" s="100"/>
      <c r="V23" s="100"/>
      <c r="W23" s="100"/>
    </row>
    <row r="24" spans="1:25" ht="15.75" customHeight="1">
      <c r="A24" s="451" t="s">
        <v>37</v>
      </c>
      <c r="B24" s="451"/>
      <c r="C24" s="451"/>
      <c r="D24" s="453"/>
      <c r="E24" s="453"/>
      <c r="F24" s="453"/>
      <c r="G24" s="453"/>
      <c r="H24" s="453"/>
      <c r="I24" s="453"/>
      <c r="J24" s="453"/>
      <c r="K24" s="453"/>
      <c r="L24" s="453"/>
      <c r="M24" s="453"/>
      <c r="N24" s="453"/>
      <c r="O24" s="453"/>
      <c r="P24" s="453"/>
      <c r="Q24" s="453"/>
      <c r="R24" s="453"/>
      <c r="S24" s="453"/>
      <c r="T24" s="453"/>
      <c r="U24" s="453"/>
      <c r="V24" s="453"/>
      <c r="W24" s="453"/>
    </row>
    <row r="25" spans="1:25" ht="15.75" customHeight="1">
      <c r="A25" s="100"/>
      <c r="B25" s="452" t="s">
        <v>38</v>
      </c>
      <c r="C25" s="452"/>
      <c r="D25" s="452"/>
      <c r="E25" s="456"/>
      <c r="F25" s="456"/>
      <c r="G25" s="456"/>
      <c r="H25" s="456"/>
      <c r="I25" s="456"/>
      <c r="J25" s="456"/>
      <c r="K25" s="456"/>
      <c r="L25" s="456"/>
      <c r="M25" s="456"/>
      <c r="N25" s="452" t="s">
        <v>39</v>
      </c>
      <c r="O25" s="452"/>
      <c r="P25" s="452"/>
      <c r="Q25" s="452"/>
      <c r="R25" s="456"/>
      <c r="S25" s="456"/>
      <c r="T25" s="456"/>
      <c r="U25" s="456"/>
      <c r="V25" s="456"/>
      <c r="W25" s="456"/>
    </row>
    <row r="26" spans="1:25" ht="15.75" customHeight="1">
      <c r="A26" s="100"/>
      <c r="B26" s="454" t="s">
        <v>45</v>
      </c>
      <c r="C26" s="454"/>
      <c r="D26" s="454"/>
      <c r="E26" s="454"/>
      <c r="F26" s="454"/>
      <c r="G26" s="453"/>
      <c r="H26" s="453"/>
      <c r="I26" s="453"/>
      <c r="J26" s="453"/>
      <c r="K26" s="453"/>
      <c r="L26" s="453"/>
      <c r="M26" s="453"/>
      <c r="N26" s="454" t="s">
        <v>40</v>
      </c>
      <c r="O26" s="454"/>
      <c r="P26" s="454"/>
      <c r="Q26" s="454"/>
      <c r="R26" s="455"/>
      <c r="S26" s="455"/>
      <c r="T26" s="455"/>
      <c r="U26" s="455"/>
      <c r="V26" s="455"/>
      <c r="W26" s="455"/>
    </row>
    <row r="27" spans="1:25" ht="15.75" customHeight="1">
      <c r="A27" s="100"/>
      <c r="B27" s="454" t="s">
        <v>41</v>
      </c>
      <c r="C27" s="454"/>
      <c r="D27" s="454"/>
      <c r="E27" s="454"/>
      <c r="F27" s="454"/>
      <c r="G27" s="453"/>
      <c r="H27" s="453"/>
      <c r="I27" s="453"/>
      <c r="J27" s="453"/>
      <c r="K27" s="453"/>
      <c r="L27" s="453"/>
      <c r="M27" s="453"/>
      <c r="N27" s="453"/>
      <c r="O27" s="453"/>
      <c r="P27" s="453"/>
      <c r="Q27" s="453"/>
      <c r="R27" s="453"/>
      <c r="S27" s="453"/>
      <c r="T27" s="453"/>
      <c r="U27" s="453"/>
      <c r="V27" s="453"/>
      <c r="W27" s="453"/>
    </row>
    <row r="28" spans="1:25" ht="9.9499999999999993" customHeight="1">
      <c r="A28" s="100"/>
      <c r="B28" s="100"/>
      <c r="C28" s="100"/>
      <c r="D28" s="100"/>
      <c r="E28" s="100"/>
      <c r="F28" s="100"/>
      <c r="G28" s="100"/>
      <c r="H28" s="100"/>
      <c r="I28" s="100"/>
      <c r="J28" s="100"/>
      <c r="K28" s="100"/>
      <c r="L28" s="100"/>
      <c r="M28" s="100"/>
      <c r="N28" s="100"/>
      <c r="O28" s="100"/>
      <c r="P28" s="100"/>
      <c r="Q28" s="100"/>
      <c r="R28" s="100"/>
      <c r="S28" s="100"/>
      <c r="T28" s="100"/>
      <c r="U28" s="100"/>
      <c r="V28" s="100"/>
      <c r="W28" s="100"/>
    </row>
    <row r="29" spans="1:25" ht="15.75" customHeight="1">
      <c r="A29" s="451" t="s">
        <v>37</v>
      </c>
      <c r="B29" s="451"/>
      <c r="C29" s="451"/>
      <c r="D29" s="453"/>
      <c r="E29" s="453"/>
      <c r="F29" s="453"/>
      <c r="G29" s="453"/>
      <c r="H29" s="453"/>
      <c r="I29" s="453"/>
      <c r="J29" s="453"/>
      <c r="K29" s="453"/>
      <c r="L29" s="453"/>
      <c r="M29" s="453"/>
      <c r="N29" s="453"/>
      <c r="O29" s="453"/>
      <c r="P29" s="453"/>
      <c r="Q29" s="453"/>
      <c r="R29" s="453"/>
      <c r="S29" s="453"/>
      <c r="T29" s="453"/>
      <c r="U29" s="453"/>
      <c r="V29" s="453"/>
      <c r="W29" s="453"/>
    </row>
    <row r="30" spans="1:25" ht="15.75" customHeight="1">
      <c r="A30" s="100"/>
      <c r="B30" s="452" t="s">
        <v>38</v>
      </c>
      <c r="C30" s="452"/>
      <c r="D30" s="452"/>
      <c r="E30" s="456"/>
      <c r="F30" s="456"/>
      <c r="G30" s="456"/>
      <c r="H30" s="456"/>
      <c r="I30" s="456"/>
      <c r="J30" s="456"/>
      <c r="K30" s="456"/>
      <c r="L30" s="456"/>
      <c r="M30" s="456"/>
      <c r="N30" s="452" t="s">
        <v>39</v>
      </c>
      <c r="O30" s="452"/>
      <c r="P30" s="452"/>
      <c r="Q30" s="452"/>
      <c r="R30" s="456"/>
      <c r="S30" s="456"/>
      <c r="T30" s="456"/>
      <c r="U30" s="456"/>
      <c r="V30" s="456"/>
      <c r="W30" s="456"/>
    </row>
    <row r="31" spans="1:25" ht="15.75" customHeight="1">
      <c r="A31" s="100"/>
      <c r="B31" s="454" t="s">
        <v>45</v>
      </c>
      <c r="C31" s="454"/>
      <c r="D31" s="454"/>
      <c r="E31" s="454"/>
      <c r="F31" s="454"/>
      <c r="G31" s="453"/>
      <c r="H31" s="453"/>
      <c r="I31" s="453"/>
      <c r="J31" s="453"/>
      <c r="K31" s="453"/>
      <c r="L31" s="453"/>
      <c r="M31" s="453"/>
      <c r="N31" s="454" t="s">
        <v>40</v>
      </c>
      <c r="O31" s="454"/>
      <c r="P31" s="454"/>
      <c r="Q31" s="454"/>
      <c r="R31" s="455"/>
      <c r="S31" s="455"/>
      <c r="T31" s="455"/>
      <c r="U31" s="455"/>
      <c r="V31" s="455"/>
      <c r="W31" s="455"/>
    </row>
    <row r="32" spans="1:25" ht="15.75" customHeight="1">
      <c r="A32" s="100"/>
      <c r="B32" s="454" t="s">
        <v>41</v>
      </c>
      <c r="C32" s="454"/>
      <c r="D32" s="454"/>
      <c r="E32" s="454"/>
      <c r="F32" s="454"/>
      <c r="G32" s="453"/>
      <c r="H32" s="453"/>
      <c r="I32" s="453"/>
      <c r="J32" s="453"/>
      <c r="K32" s="453"/>
      <c r="L32" s="453"/>
      <c r="M32" s="453"/>
      <c r="N32" s="453"/>
      <c r="O32" s="453"/>
      <c r="P32" s="453"/>
      <c r="Q32" s="453"/>
      <c r="R32" s="453"/>
      <c r="S32" s="453"/>
      <c r="T32" s="453"/>
      <c r="U32" s="453"/>
      <c r="V32" s="453"/>
      <c r="W32" s="453"/>
    </row>
    <row r="33" spans="1:24" ht="9.9499999999999993" customHeight="1">
      <c r="A33" s="103"/>
      <c r="B33" s="100"/>
      <c r="C33" s="100"/>
      <c r="D33" s="100"/>
      <c r="E33" s="100"/>
      <c r="F33" s="100"/>
      <c r="G33" s="100"/>
      <c r="H33" s="100"/>
      <c r="I33" s="100"/>
      <c r="J33" s="100"/>
      <c r="K33" s="100"/>
      <c r="L33" s="100"/>
      <c r="M33" s="100"/>
      <c r="N33" s="100"/>
      <c r="O33" s="100"/>
      <c r="P33" s="100"/>
      <c r="Q33" s="100"/>
      <c r="R33" s="100"/>
      <c r="S33" s="100"/>
      <c r="T33" s="100"/>
      <c r="U33" s="100"/>
      <c r="V33" s="100"/>
      <c r="W33" s="100"/>
    </row>
    <row r="34" spans="1:24" ht="15.75" customHeight="1">
      <c r="A34" s="451" t="s">
        <v>37</v>
      </c>
      <c r="B34" s="451"/>
      <c r="C34" s="451"/>
      <c r="D34" s="453"/>
      <c r="E34" s="453"/>
      <c r="F34" s="453"/>
      <c r="G34" s="453"/>
      <c r="H34" s="453"/>
      <c r="I34" s="453"/>
      <c r="J34" s="453"/>
      <c r="K34" s="453"/>
      <c r="L34" s="453"/>
      <c r="M34" s="453"/>
      <c r="N34" s="453"/>
      <c r="O34" s="453"/>
      <c r="P34" s="453"/>
      <c r="Q34" s="453"/>
      <c r="R34" s="453"/>
      <c r="S34" s="453"/>
      <c r="T34" s="453"/>
      <c r="U34" s="453"/>
      <c r="V34" s="453"/>
      <c r="W34" s="453"/>
    </row>
    <row r="35" spans="1:24" ht="15.75" customHeight="1">
      <c r="A35" s="100"/>
      <c r="B35" s="452" t="s">
        <v>38</v>
      </c>
      <c r="C35" s="452"/>
      <c r="D35" s="452"/>
      <c r="E35" s="456"/>
      <c r="F35" s="456"/>
      <c r="G35" s="456"/>
      <c r="H35" s="456"/>
      <c r="I35" s="456"/>
      <c r="J35" s="456"/>
      <c r="K35" s="456"/>
      <c r="L35" s="456"/>
      <c r="M35" s="456"/>
      <c r="N35" s="452" t="s">
        <v>39</v>
      </c>
      <c r="O35" s="452"/>
      <c r="P35" s="452"/>
      <c r="Q35" s="452"/>
      <c r="R35" s="456"/>
      <c r="S35" s="456"/>
      <c r="T35" s="456"/>
      <c r="U35" s="456"/>
      <c r="V35" s="456"/>
      <c r="W35" s="456"/>
    </row>
    <row r="36" spans="1:24" ht="15.75" customHeight="1">
      <c r="A36" s="100"/>
      <c r="B36" s="454" t="s">
        <v>45</v>
      </c>
      <c r="C36" s="454"/>
      <c r="D36" s="454"/>
      <c r="E36" s="454"/>
      <c r="F36" s="454"/>
      <c r="G36" s="453"/>
      <c r="H36" s="453"/>
      <c r="I36" s="453"/>
      <c r="J36" s="453"/>
      <c r="K36" s="453"/>
      <c r="L36" s="453"/>
      <c r="M36" s="453"/>
      <c r="N36" s="454" t="s">
        <v>40</v>
      </c>
      <c r="O36" s="454"/>
      <c r="P36" s="454"/>
      <c r="Q36" s="454"/>
      <c r="R36" s="455"/>
      <c r="S36" s="455"/>
      <c r="T36" s="455"/>
      <c r="U36" s="455"/>
      <c r="V36" s="455"/>
      <c r="W36" s="455"/>
    </row>
    <row r="37" spans="1:24" ht="15.75" customHeight="1">
      <c r="A37" s="100"/>
      <c r="B37" s="454" t="s">
        <v>41</v>
      </c>
      <c r="C37" s="454"/>
      <c r="D37" s="454"/>
      <c r="E37" s="454"/>
      <c r="F37" s="454"/>
      <c r="G37" s="453"/>
      <c r="H37" s="453"/>
      <c r="I37" s="453"/>
      <c r="J37" s="453"/>
      <c r="K37" s="453"/>
      <c r="L37" s="453"/>
      <c r="M37" s="453"/>
      <c r="N37" s="453"/>
      <c r="O37" s="453"/>
      <c r="P37" s="453"/>
      <c r="Q37" s="453"/>
      <c r="R37" s="453"/>
      <c r="S37" s="453"/>
      <c r="T37" s="453"/>
      <c r="U37" s="453"/>
      <c r="V37" s="453"/>
      <c r="W37" s="453"/>
    </row>
    <row r="38" spans="1:24" ht="9.9499999999999993" customHeight="1">
      <c r="A38" s="100"/>
      <c r="B38" s="100"/>
      <c r="C38" s="100"/>
      <c r="D38" s="100"/>
      <c r="E38" s="100"/>
      <c r="F38" s="100"/>
      <c r="G38" s="100"/>
      <c r="H38" s="100"/>
      <c r="I38" s="100"/>
      <c r="J38" s="100"/>
      <c r="K38" s="100"/>
      <c r="L38" s="100"/>
      <c r="M38" s="100"/>
      <c r="N38" s="100"/>
      <c r="O38" s="100"/>
      <c r="P38" s="100"/>
      <c r="Q38" s="100"/>
      <c r="R38" s="100"/>
      <c r="S38" s="100"/>
      <c r="T38" s="100"/>
      <c r="U38" s="100"/>
      <c r="V38" s="100"/>
      <c r="W38" s="100"/>
    </row>
    <row r="39" spans="1:24" ht="15.75" customHeight="1">
      <c r="A39" s="451" t="s">
        <v>37</v>
      </c>
      <c r="B39" s="451"/>
      <c r="C39" s="451"/>
      <c r="D39" s="453"/>
      <c r="E39" s="453"/>
      <c r="F39" s="453"/>
      <c r="G39" s="453"/>
      <c r="H39" s="453"/>
      <c r="I39" s="453"/>
      <c r="J39" s="453"/>
      <c r="K39" s="453"/>
      <c r="L39" s="453"/>
      <c r="M39" s="453"/>
      <c r="N39" s="453"/>
      <c r="O39" s="453"/>
      <c r="P39" s="453"/>
      <c r="Q39" s="453"/>
      <c r="R39" s="453"/>
      <c r="S39" s="453"/>
      <c r="T39" s="453"/>
      <c r="U39" s="453"/>
      <c r="V39" s="453"/>
      <c r="W39" s="453"/>
      <c r="X39" s="102"/>
    </row>
    <row r="40" spans="1:24" ht="15.75" customHeight="1">
      <c r="A40" s="100"/>
      <c r="B40" s="452" t="s">
        <v>38</v>
      </c>
      <c r="C40" s="452"/>
      <c r="D40" s="452"/>
      <c r="E40" s="456"/>
      <c r="F40" s="456"/>
      <c r="G40" s="456"/>
      <c r="H40" s="456"/>
      <c r="I40" s="456"/>
      <c r="J40" s="456"/>
      <c r="K40" s="456"/>
      <c r="L40" s="456"/>
      <c r="M40" s="456"/>
      <c r="N40" s="452" t="s">
        <v>39</v>
      </c>
      <c r="O40" s="452"/>
      <c r="P40" s="452"/>
      <c r="Q40" s="452"/>
      <c r="R40" s="456"/>
      <c r="S40" s="456"/>
      <c r="T40" s="456"/>
      <c r="U40" s="456"/>
      <c r="V40" s="456"/>
      <c r="W40" s="456"/>
    </row>
    <row r="41" spans="1:24" ht="15.75" customHeight="1">
      <c r="A41" s="100"/>
      <c r="B41" s="454" t="s">
        <v>45</v>
      </c>
      <c r="C41" s="454"/>
      <c r="D41" s="454"/>
      <c r="E41" s="454"/>
      <c r="F41" s="454"/>
      <c r="G41" s="453"/>
      <c r="H41" s="453"/>
      <c r="I41" s="453"/>
      <c r="J41" s="453"/>
      <c r="K41" s="453"/>
      <c r="L41" s="453"/>
      <c r="M41" s="453"/>
      <c r="N41" s="454" t="s">
        <v>40</v>
      </c>
      <c r="O41" s="454"/>
      <c r="P41" s="454"/>
      <c r="Q41" s="454"/>
      <c r="R41" s="455"/>
      <c r="S41" s="455"/>
      <c r="T41" s="455"/>
      <c r="U41" s="455"/>
      <c r="V41" s="455"/>
      <c r="W41" s="455"/>
    </row>
    <row r="42" spans="1:24" ht="15.75" customHeight="1">
      <c r="A42" s="100"/>
      <c r="B42" s="454" t="s">
        <v>41</v>
      </c>
      <c r="C42" s="454"/>
      <c r="D42" s="454"/>
      <c r="E42" s="454"/>
      <c r="F42" s="454"/>
      <c r="G42" s="453"/>
      <c r="H42" s="453"/>
      <c r="I42" s="453"/>
      <c r="J42" s="453"/>
      <c r="K42" s="453"/>
      <c r="L42" s="453"/>
      <c r="M42" s="453"/>
      <c r="N42" s="453"/>
      <c r="O42" s="453"/>
      <c r="P42" s="453"/>
      <c r="Q42" s="453"/>
      <c r="R42" s="453"/>
      <c r="S42" s="453"/>
      <c r="T42" s="453"/>
      <c r="U42" s="453"/>
      <c r="V42" s="453"/>
      <c r="W42" s="453"/>
    </row>
    <row r="43" spans="1:24" ht="9.9499999999999993" customHeight="1"/>
  </sheetData>
  <sheetProtection algorithmName="SHA-512" hashValue="4sV5J0eekhWJdgtucvlkEBj22B5l4wJQGclViEvq5vWoX8aYut0RWiPTEjI9qrzfr+JNkMjWxVfarpRQJzWYHw==" saltValue="atvuFvMsKiKJKZqHVveIDQ==" spinCount="100000" sheet="1" formatCells="0" formatColumns="0" formatRows="0" insertColumns="0" insertRows="0" insertHyperlinks="0" sort="0" autoFilter="0" pivotTables="0"/>
  <mergeCells count="74">
    <mergeCell ref="B42:F42"/>
    <mergeCell ref="G42:W42"/>
    <mergeCell ref="B40:D40"/>
    <mergeCell ref="E40:M40"/>
    <mergeCell ref="N40:Q40"/>
    <mergeCell ref="R40:W40"/>
    <mergeCell ref="B41:F41"/>
    <mergeCell ref="G41:M41"/>
    <mergeCell ref="N41:Q41"/>
    <mergeCell ref="R41:W41"/>
    <mergeCell ref="A34:C34"/>
    <mergeCell ref="D34:W34"/>
    <mergeCell ref="B37:F37"/>
    <mergeCell ref="G37:W37"/>
    <mergeCell ref="A39:C39"/>
    <mergeCell ref="D39:W39"/>
    <mergeCell ref="R35:W35"/>
    <mergeCell ref="B36:F36"/>
    <mergeCell ref="G36:M36"/>
    <mergeCell ref="N36:Q36"/>
    <mergeCell ref="R36:W36"/>
    <mergeCell ref="B35:D35"/>
    <mergeCell ref="E35:M35"/>
    <mergeCell ref="N35:Q35"/>
    <mergeCell ref="A29:C29"/>
    <mergeCell ref="D29:W29"/>
    <mergeCell ref="R31:W31"/>
    <mergeCell ref="B32:F32"/>
    <mergeCell ref="G32:W32"/>
    <mergeCell ref="R30:W30"/>
    <mergeCell ref="B31:F31"/>
    <mergeCell ref="B30:D30"/>
    <mergeCell ref="E30:M30"/>
    <mergeCell ref="G31:M31"/>
    <mergeCell ref="N31:Q31"/>
    <mergeCell ref="N30:Q30"/>
    <mergeCell ref="R26:W26"/>
    <mergeCell ref="B27:F27"/>
    <mergeCell ref="G27:W27"/>
    <mergeCell ref="A24:C24"/>
    <mergeCell ref="D24:W24"/>
    <mergeCell ref="B25:D25"/>
    <mergeCell ref="E25:M25"/>
    <mergeCell ref="N25:Q25"/>
    <mergeCell ref="R25:W25"/>
    <mergeCell ref="B26:F26"/>
    <mergeCell ref="G26:M26"/>
    <mergeCell ref="N26:Q26"/>
    <mergeCell ref="B21:F21"/>
    <mergeCell ref="B22:F22"/>
    <mergeCell ref="N20:Q20"/>
    <mergeCell ref="N21:Q21"/>
    <mergeCell ref="G22:W22"/>
    <mergeCell ref="R21:W21"/>
    <mergeCell ref="R20:W20"/>
    <mergeCell ref="G21:M21"/>
    <mergeCell ref="E20:M20"/>
    <mergeCell ref="I13:K13"/>
    <mergeCell ref="L13:X13"/>
    <mergeCell ref="A15:X15"/>
    <mergeCell ref="A19:C19"/>
    <mergeCell ref="B20:D20"/>
    <mergeCell ref="D19:W19"/>
    <mergeCell ref="H9:J9"/>
    <mergeCell ref="K9:X9"/>
    <mergeCell ref="I11:K11"/>
    <mergeCell ref="L11:X11"/>
    <mergeCell ref="I12:K12"/>
    <mergeCell ref="L12:X12"/>
    <mergeCell ref="R5:X5"/>
    <mergeCell ref="H7:J7"/>
    <mergeCell ref="K7:X7"/>
    <mergeCell ref="H8:J8"/>
    <mergeCell ref="K8:X8"/>
  </mergeCells>
  <phoneticPr fontId="2"/>
  <printOptions horizontalCentered="1"/>
  <pageMargins left="0.70866141732283472" right="0.70866141732283472" top="0.75" bottom="0.3937007874015748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7"/>
  </sheetPr>
  <dimension ref="A1:AK45"/>
  <sheetViews>
    <sheetView showGridLines="0" view="pageBreakPreview" zoomScale="85" zoomScaleNormal="100" zoomScaleSheetLayoutView="85" workbookViewId="0">
      <selection activeCell="BA32" sqref="BA32"/>
    </sheetView>
  </sheetViews>
  <sheetFormatPr defaultColWidth="3.125" defaultRowHeight="14.25"/>
  <cols>
    <col min="1" max="1" width="3.125" style="37" customWidth="1"/>
    <col min="2" max="24" width="3.125" style="37"/>
    <col min="25" max="25" width="0.875" style="37" customWidth="1"/>
    <col min="26" max="16384" width="3.125" style="37"/>
  </cols>
  <sheetData>
    <row r="1" spans="1:37" ht="9.9499999999999993" customHeight="1"/>
    <row r="2" spans="1:37" ht="9.9499999999999993" customHeight="1"/>
    <row r="3" spans="1:37">
      <c r="A3" s="37" t="s">
        <v>269</v>
      </c>
    </row>
    <row r="4" spans="1:37" ht="9.9499999999999993" customHeight="1"/>
    <row r="5" spans="1:37" ht="9.9499999999999993" customHeight="1"/>
    <row r="6" spans="1:37" ht="19.5" customHeight="1">
      <c r="O6" s="374" t="s">
        <v>238</v>
      </c>
      <c r="P6" s="374"/>
      <c r="Q6" s="374"/>
      <c r="R6" s="374"/>
      <c r="S6" s="374"/>
      <c r="T6" s="374"/>
      <c r="U6" s="374"/>
      <c r="V6" s="374"/>
      <c r="W6" s="374"/>
      <c r="X6" s="374"/>
      <c r="AK6" s="204"/>
    </row>
    <row r="7" spans="1:37" ht="9.9499999999999993" customHeight="1">
      <c r="E7" s="85"/>
    </row>
    <row r="8" spans="1:37" s="86" customFormat="1" ht="18" customHeight="1">
      <c r="A8" s="81" t="s">
        <v>239</v>
      </c>
      <c r="B8" s="81"/>
      <c r="C8" s="81"/>
      <c r="D8" s="81"/>
      <c r="E8" s="233"/>
      <c r="F8" s="81"/>
      <c r="G8" s="81"/>
      <c r="H8" s="81"/>
      <c r="I8" s="81"/>
      <c r="J8" s="81"/>
      <c r="K8" s="81"/>
      <c r="L8" s="81"/>
      <c r="M8" s="81"/>
      <c r="N8" s="81"/>
      <c r="O8" s="81"/>
      <c r="P8" s="81"/>
      <c r="Q8" s="81"/>
      <c r="R8" s="81"/>
      <c r="S8" s="81"/>
      <c r="T8" s="81"/>
      <c r="U8" s="81"/>
      <c r="V8" s="81"/>
      <c r="W8" s="81"/>
      <c r="X8" s="81"/>
      <c r="Y8" s="81"/>
    </row>
    <row r="9" spans="1:37" ht="9.9499999999999993" customHeight="1">
      <c r="A9" s="79"/>
      <c r="B9" s="79"/>
      <c r="C9" s="79"/>
      <c r="D9" s="79"/>
      <c r="E9" s="87"/>
      <c r="F9" s="79"/>
      <c r="G9" s="79"/>
      <c r="H9" s="79"/>
      <c r="I9" s="79"/>
      <c r="J9" s="79"/>
      <c r="K9" s="79"/>
      <c r="L9" s="79"/>
      <c r="M9" s="79"/>
      <c r="N9" s="79"/>
      <c r="O9" s="79"/>
      <c r="P9" s="79"/>
      <c r="Q9" s="79"/>
      <c r="R9" s="79"/>
      <c r="S9" s="79"/>
      <c r="T9" s="79"/>
      <c r="U9" s="79"/>
      <c r="V9" s="79"/>
      <c r="W9" s="79"/>
      <c r="X9" s="79"/>
      <c r="Y9" s="79"/>
    </row>
    <row r="10" spans="1:37" ht="21" customHeight="1">
      <c r="A10" s="79"/>
      <c r="B10" s="79"/>
      <c r="C10" s="79"/>
      <c r="D10" s="79"/>
      <c r="E10" s="79"/>
      <c r="F10" s="79"/>
      <c r="G10" s="79"/>
      <c r="H10" s="248" t="s">
        <v>0</v>
      </c>
      <c r="I10" s="248"/>
      <c r="J10" s="248"/>
      <c r="K10" s="251" t="str">
        <f>IF(住所="","",住所)</f>
        <v/>
      </c>
      <c r="L10" s="251"/>
      <c r="M10" s="251"/>
      <c r="N10" s="251"/>
      <c r="O10" s="251"/>
      <c r="P10" s="251"/>
      <c r="Q10" s="251"/>
      <c r="R10" s="251"/>
      <c r="S10" s="251"/>
      <c r="T10" s="251"/>
      <c r="U10" s="251"/>
      <c r="V10" s="251"/>
      <c r="W10" s="251"/>
      <c r="X10" s="251"/>
      <c r="Y10" s="79"/>
    </row>
    <row r="11" spans="1:37" ht="21" customHeight="1">
      <c r="A11" s="79"/>
      <c r="B11" s="79"/>
      <c r="C11" s="79"/>
      <c r="D11" s="79"/>
      <c r="E11" s="79"/>
      <c r="F11" s="79"/>
      <c r="G11" s="79"/>
      <c r="H11" s="248" t="s">
        <v>11</v>
      </c>
      <c r="I11" s="248"/>
      <c r="J11" s="248"/>
      <c r="K11" s="251" t="str">
        <f>IF(名称="","",名称)</f>
        <v/>
      </c>
      <c r="L11" s="251"/>
      <c r="M11" s="251"/>
      <c r="N11" s="251"/>
      <c r="O11" s="251"/>
      <c r="P11" s="251"/>
      <c r="Q11" s="251"/>
      <c r="R11" s="251"/>
      <c r="S11" s="251"/>
      <c r="T11" s="251"/>
      <c r="U11" s="251"/>
      <c r="V11" s="251"/>
      <c r="W11" s="251"/>
      <c r="X11" s="251"/>
      <c r="Y11" s="79"/>
    </row>
    <row r="12" spans="1:37" ht="21" customHeight="1">
      <c r="A12" s="79"/>
      <c r="B12" s="79"/>
      <c r="C12" s="79"/>
      <c r="D12" s="79"/>
      <c r="E12" s="79"/>
      <c r="F12" s="79"/>
      <c r="G12" s="79"/>
      <c r="H12" s="248" t="s">
        <v>14</v>
      </c>
      <c r="I12" s="248"/>
      <c r="J12" s="248"/>
      <c r="K12" s="251" t="str">
        <f>IF(代表者氏名="","",代表者役職&amp;"　"&amp;代表者氏名&amp;"")</f>
        <v/>
      </c>
      <c r="L12" s="251"/>
      <c r="M12" s="251"/>
      <c r="N12" s="251"/>
      <c r="O12" s="251"/>
      <c r="P12" s="251"/>
      <c r="Q12" s="251"/>
      <c r="R12" s="251"/>
      <c r="S12" s="251"/>
      <c r="T12" s="251"/>
      <c r="U12" s="251"/>
      <c r="V12" s="251"/>
      <c r="W12" s="251"/>
      <c r="X12" s="251"/>
      <c r="Y12" s="79"/>
    </row>
    <row r="13" spans="1:37" ht="9.9499999999999993" customHeight="1">
      <c r="A13" s="79"/>
      <c r="B13" s="79"/>
      <c r="C13" s="79"/>
      <c r="D13" s="79"/>
      <c r="E13" s="79"/>
      <c r="F13" s="79"/>
      <c r="G13" s="79"/>
      <c r="H13" s="79"/>
      <c r="I13" s="79"/>
      <c r="J13" s="79"/>
      <c r="K13" s="79"/>
      <c r="L13" s="79"/>
      <c r="M13" s="79"/>
      <c r="N13" s="79"/>
      <c r="O13" s="79"/>
      <c r="P13" s="79"/>
      <c r="Q13" s="79"/>
      <c r="R13" s="79"/>
      <c r="S13" s="79"/>
      <c r="T13" s="79"/>
      <c r="U13" s="79"/>
      <c r="V13" s="79"/>
      <c r="W13" s="79"/>
      <c r="X13" s="79"/>
      <c r="Y13" s="79"/>
    </row>
    <row r="14" spans="1:37" ht="21" customHeight="1">
      <c r="A14" s="79"/>
      <c r="B14" s="79"/>
      <c r="C14" s="79"/>
      <c r="D14" s="79"/>
      <c r="E14" s="79"/>
      <c r="F14" s="79"/>
      <c r="G14" s="79"/>
      <c r="H14" s="79"/>
      <c r="I14" s="459" t="s">
        <v>6</v>
      </c>
      <c r="J14" s="459"/>
      <c r="K14" s="459"/>
      <c r="L14" s="255" t="str">
        <f>IF(担当者氏名="","",担当者役職&amp;"　"&amp;担当者氏名)</f>
        <v/>
      </c>
      <c r="M14" s="255"/>
      <c r="N14" s="255"/>
      <c r="O14" s="255"/>
      <c r="P14" s="255"/>
      <c r="Q14" s="255"/>
      <c r="R14" s="255"/>
      <c r="S14" s="255"/>
      <c r="T14" s="255"/>
      <c r="U14" s="255"/>
      <c r="V14" s="255"/>
      <c r="W14" s="255"/>
      <c r="X14" s="255"/>
      <c r="Y14" s="79"/>
    </row>
    <row r="15" spans="1:37" ht="21" customHeight="1">
      <c r="A15" s="79"/>
      <c r="B15" s="79"/>
      <c r="C15" s="79"/>
      <c r="D15" s="79"/>
      <c r="E15" s="79"/>
      <c r="F15" s="79"/>
      <c r="G15" s="79"/>
      <c r="H15" s="79"/>
      <c r="I15" s="459" t="s">
        <v>5</v>
      </c>
      <c r="J15" s="459"/>
      <c r="K15" s="459"/>
      <c r="L15" s="255" t="str">
        <f>IF(担当者電話番号="","",担当者電話番号)</f>
        <v/>
      </c>
      <c r="M15" s="255"/>
      <c r="N15" s="255"/>
      <c r="O15" s="255"/>
      <c r="P15" s="255"/>
      <c r="Q15" s="255"/>
      <c r="R15" s="255"/>
      <c r="S15" s="255"/>
      <c r="T15" s="255"/>
      <c r="U15" s="255"/>
      <c r="V15" s="255"/>
      <c r="W15" s="255"/>
      <c r="X15" s="255"/>
      <c r="Y15" s="79"/>
    </row>
    <row r="16" spans="1:37" ht="21" customHeight="1">
      <c r="A16" s="79"/>
      <c r="B16" s="79"/>
      <c r="C16" s="79"/>
      <c r="D16" s="79"/>
      <c r="E16" s="79"/>
      <c r="F16" s="79"/>
      <c r="G16" s="79"/>
      <c r="H16" s="79"/>
      <c r="I16" s="459" t="s">
        <v>9</v>
      </c>
      <c r="J16" s="459"/>
      <c r="K16" s="459"/>
      <c r="L16" s="255" t="str">
        <f>IF(ISBLANK(メールアドレス),"",メールアドレス)</f>
        <v/>
      </c>
      <c r="M16" s="255"/>
      <c r="N16" s="255"/>
      <c r="O16" s="255"/>
      <c r="P16" s="255"/>
      <c r="Q16" s="255"/>
      <c r="R16" s="255"/>
      <c r="S16" s="255"/>
      <c r="T16" s="255"/>
      <c r="U16" s="255"/>
      <c r="V16" s="255"/>
      <c r="W16" s="255"/>
      <c r="X16" s="255"/>
      <c r="Y16" s="79"/>
    </row>
    <row r="17" spans="1:25" ht="9.9499999999999993" customHeight="1">
      <c r="A17" s="79"/>
      <c r="B17" s="79"/>
      <c r="C17" s="79"/>
      <c r="D17" s="79"/>
      <c r="E17" s="79"/>
      <c r="F17" s="79"/>
      <c r="G17" s="79"/>
      <c r="H17" s="79"/>
      <c r="I17" s="79"/>
      <c r="J17" s="79"/>
      <c r="K17" s="79"/>
      <c r="L17" s="79"/>
      <c r="M17" s="79"/>
      <c r="N17" s="79"/>
      <c r="O17" s="79"/>
      <c r="P17" s="79"/>
      <c r="Q17" s="79"/>
      <c r="R17" s="79"/>
      <c r="S17" s="79"/>
      <c r="T17" s="79"/>
      <c r="U17" s="79"/>
      <c r="V17" s="79"/>
      <c r="W17" s="79"/>
      <c r="X17" s="79"/>
      <c r="Y17" s="79"/>
    </row>
    <row r="18" spans="1:25" ht="29.25" customHeight="1">
      <c r="A18" s="248" t="s">
        <v>240</v>
      </c>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79"/>
    </row>
    <row r="19" spans="1:25" ht="12" customHeight="1">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79"/>
    </row>
    <row r="20" spans="1:25">
      <c r="A20" s="256" t="s">
        <v>13</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row>
    <row r="21" spans="1:25">
      <c r="A21" s="196"/>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row>
    <row r="22" spans="1:25" s="86" customFormat="1" ht="24.75" customHeight="1">
      <c r="A22" s="246" t="s">
        <v>270</v>
      </c>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06"/>
    </row>
    <row r="23" spans="1:25" s="86" customFormat="1" ht="24.75" customHeight="1">
      <c r="A23" s="246"/>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06"/>
    </row>
    <row r="24" spans="1:25">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row>
    <row r="25" spans="1:25">
      <c r="A25" s="79" t="s">
        <v>42</v>
      </c>
      <c r="B25" s="79"/>
      <c r="C25" s="79"/>
      <c r="D25" s="79"/>
      <c r="E25" s="79"/>
      <c r="F25" s="79"/>
      <c r="G25" s="79"/>
      <c r="H25" s="79"/>
      <c r="I25" s="79"/>
      <c r="J25" s="79"/>
      <c r="K25" s="79"/>
      <c r="L25" s="79"/>
      <c r="M25" s="79"/>
      <c r="N25" s="79"/>
      <c r="O25" s="79"/>
      <c r="P25" s="79"/>
      <c r="Q25" s="79"/>
      <c r="R25" s="79"/>
      <c r="S25" s="79"/>
      <c r="T25" s="79"/>
      <c r="U25" s="79"/>
      <c r="V25" s="79"/>
      <c r="W25" s="79"/>
      <c r="X25" s="79"/>
      <c r="Y25" s="79"/>
    </row>
    <row r="26" spans="1:25">
      <c r="A26" s="79" t="s">
        <v>237</v>
      </c>
      <c r="B26" s="79"/>
      <c r="C26" s="79"/>
      <c r="D26" s="79"/>
      <c r="E26" s="79"/>
      <c r="F26" s="79"/>
      <c r="G26" s="79"/>
      <c r="H26" s="234" t="str">
        <f>IF(第■回="","",第■回)</f>
        <v/>
      </c>
      <c r="I26" s="234"/>
      <c r="J26" s="79"/>
      <c r="K26" s="79"/>
      <c r="L26" s="79"/>
      <c r="M26" s="79"/>
      <c r="N26" s="79"/>
      <c r="O26" s="79"/>
      <c r="P26" s="79"/>
      <c r="Q26" s="79"/>
      <c r="R26" s="79"/>
      <c r="S26" s="79"/>
      <c r="T26" s="79"/>
      <c r="U26" s="79"/>
      <c r="V26" s="79"/>
      <c r="W26" s="79"/>
      <c r="X26" s="79"/>
      <c r="Y26" s="79"/>
    </row>
    <row r="27" spans="1:25" ht="9" customHeight="1"/>
    <row r="28" spans="1:25">
      <c r="A28" s="457" t="s">
        <v>37</v>
      </c>
      <c r="B28" s="457"/>
      <c r="C28" s="457"/>
      <c r="D28" s="458"/>
      <c r="E28" s="458"/>
      <c r="F28" s="458"/>
      <c r="G28" s="458"/>
      <c r="H28" s="458"/>
      <c r="I28" s="458"/>
      <c r="J28" s="458"/>
      <c r="K28" s="458"/>
      <c r="L28" s="458"/>
      <c r="M28" s="458"/>
      <c r="N28" s="458"/>
      <c r="O28" s="458"/>
      <c r="P28" s="458"/>
      <c r="Q28" s="458"/>
      <c r="R28" s="458"/>
      <c r="S28" s="458"/>
      <c r="T28" s="458"/>
      <c r="U28" s="458"/>
      <c r="V28" s="458"/>
      <c r="W28" s="458"/>
    </row>
    <row r="29" spans="1:25">
      <c r="B29" s="470" t="s">
        <v>38</v>
      </c>
      <c r="C29" s="470"/>
      <c r="D29" s="470"/>
      <c r="E29" s="471"/>
      <c r="F29" s="471"/>
      <c r="G29" s="471"/>
      <c r="H29" s="471"/>
      <c r="I29" s="471"/>
      <c r="J29" s="471"/>
      <c r="K29" s="471"/>
      <c r="L29" s="471"/>
      <c r="M29" s="471"/>
      <c r="N29" s="470" t="s">
        <v>39</v>
      </c>
      <c r="O29" s="470"/>
      <c r="P29" s="470"/>
      <c r="Q29" s="470"/>
      <c r="R29" s="471"/>
      <c r="S29" s="471"/>
      <c r="T29" s="471"/>
      <c r="U29" s="471"/>
      <c r="V29" s="471"/>
      <c r="W29" s="471"/>
      <c r="X29" s="38"/>
    </row>
    <row r="30" spans="1:25">
      <c r="B30" s="469" t="s">
        <v>45</v>
      </c>
      <c r="C30" s="469"/>
      <c r="D30" s="469"/>
      <c r="E30" s="469"/>
      <c r="F30" s="469"/>
      <c r="G30" s="458"/>
      <c r="H30" s="458"/>
      <c r="I30" s="458"/>
      <c r="J30" s="458"/>
      <c r="K30" s="458"/>
      <c r="L30" s="458"/>
      <c r="M30" s="458"/>
      <c r="N30" s="469" t="s">
        <v>40</v>
      </c>
      <c r="O30" s="469"/>
      <c r="P30" s="469"/>
      <c r="Q30" s="469"/>
      <c r="R30" s="472"/>
      <c r="S30" s="472"/>
      <c r="T30" s="472"/>
      <c r="U30" s="472"/>
      <c r="V30" s="472"/>
      <c r="W30" s="472"/>
      <c r="X30" s="38"/>
    </row>
    <row r="31" spans="1:25">
      <c r="B31" s="469" t="s">
        <v>41</v>
      </c>
      <c r="C31" s="469"/>
      <c r="D31" s="469"/>
      <c r="E31" s="469"/>
      <c r="F31" s="469"/>
      <c r="G31" s="458"/>
      <c r="H31" s="458"/>
      <c r="I31" s="458"/>
      <c r="J31" s="458"/>
      <c r="K31" s="458"/>
      <c r="L31" s="458"/>
      <c r="M31" s="458"/>
      <c r="N31" s="458"/>
      <c r="O31" s="458"/>
      <c r="P31" s="458"/>
      <c r="Q31" s="458"/>
      <c r="R31" s="458"/>
      <c r="S31" s="458"/>
      <c r="T31" s="458"/>
      <c r="U31" s="458"/>
      <c r="V31" s="458"/>
      <c r="W31" s="458"/>
    </row>
    <row r="32" spans="1:25">
      <c r="F32" s="39"/>
      <c r="G32" s="39"/>
      <c r="H32" s="39"/>
      <c r="I32" s="39"/>
      <c r="J32" s="39"/>
      <c r="K32" s="39"/>
      <c r="L32" s="204"/>
      <c r="M32" s="39"/>
      <c r="N32" s="39"/>
      <c r="O32" s="39"/>
      <c r="P32" s="39"/>
      <c r="Q32" s="39"/>
      <c r="R32" s="39"/>
    </row>
    <row r="33" spans="1:24">
      <c r="A33" s="104" t="s">
        <v>43</v>
      </c>
    </row>
    <row r="34" spans="1:24">
      <c r="B34" s="460"/>
      <c r="C34" s="461"/>
      <c r="D34" s="461"/>
      <c r="E34" s="461"/>
      <c r="F34" s="461"/>
      <c r="G34" s="461"/>
      <c r="H34" s="461"/>
      <c r="I34" s="461"/>
      <c r="J34" s="461"/>
      <c r="K34" s="461"/>
      <c r="L34" s="461"/>
      <c r="M34" s="461"/>
      <c r="N34" s="461"/>
      <c r="O34" s="461"/>
      <c r="P34" s="461"/>
      <c r="Q34" s="461"/>
      <c r="R34" s="461"/>
      <c r="S34" s="461"/>
      <c r="T34" s="461"/>
      <c r="U34" s="461"/>
      <c r="V34" s="461"/>
      <c r="W34" s="461"/>
      <c r="X34" s="462"/>
    </row>
    <row r="35" spans="1:24">
      <c r="B35" s="463"/>
      <c r="C35" s="464"/>
      <c r="D35" s="464"/>
      <c r="E35" s="464"/>
      <c r="F35" s="464"/>
      <c r="G35" s="464"/>
      <c r="H35" s="464"/>
      <c r="I35" s="464"/>
      <c r="J35" s="464"/>
      <c r="K35" s="464"/>
      <c r="L35" s="464"/>
      <c r="M35" s="464"/>
      <c r="N35" s="464"/>
      <c r="O35" s="464"/>
      <c r="P35" s="464"/>
      <c r="Q35" s="464"/>
      <c r="R35" s="464"/>
      <c r="S35" s="464"/>
      <c r="T35" s="464"/>
      <c r="U35" s="464"/>
      <c r="V35" s="464"/>
      <c r="W35" s="464"/>
      <c r="X35" s="465"/>
    </row>
    <row r="36" spans="1:24">
      <c r="B36" s="463"/>
      <c r="C36" s="464"/>
      <c r="D36" s="464"/>
      <c r="E36" s="464"/>
      <c r="F36" s="464"/>
      <c r="G36" s="464"/>
      <c r="H36" s="464"/>
      <c r="I36" s="464"/>
      <c r="J36" s="464"/>
      <c r="K36" s="464"/>
      <c r="L36" s="464"/>
      <c r="M36" s="464"/>
      <c r="N36" s="464"/>
      <c r="O36" s="464"/>
      <c r="P36" s="464"/>
      <c r="Q36" s="464"/>
      <c r="R36" s="464"/>
      <c r="S36" s="464"/>
      <c r="T36" s="464"/>
      <c r="U36" s="464"/>
      <c r="V36" s="464"/>
      <c r="W36" s="464"/>
      <c r="X36" s="465"/>
    </row>
    <row r="37" spans="1:24">
      <c r="B37" s="463"/>
      <c r="C37" s="464"/>
      <c r="D37" s="464"/>
      <c r="E37" s="464"/>
      <c r="F37" s="464"/>
      <c r="G37" s="464"/>
      <c r="H37" s="464"/>
      <c r="I37" s="464"/>
      <c r="J37" s="464"/>
      <c r="K37" s="464"/>
      <c r="L37" s="464"/>
      <c r="M37" s="464"/>
      <c r="N37" s="464"/>
      <c r="O37" s="464"/>
      <c r="P37" s="464"/>
      <c r="Q37" s="464"/>
      <c r="R37" s="464"/>
      <c r="S37" s="464"/>
      <c r="T37" s="464"/>
      <c r="U37" s="464"/>
      <c r="V37" s="464"/>
      <c r="W37" s="464"/>
      <c r="X37" s="465"/>
    </row>
    <row r="38" spans="1:24">
      <c r="B38" s="466"/>
      <c r="C38" s="467"/>
      <c r="D38" s="467"/>
      <c r="E38" s="467"/>
      <c r="F38" s="467"/>
      <c r="G38" s="467"/>
      <c r="H38" s="467"/>
      <c r="I38" s="467"/>
      <c r="J38" s="467"/>
      <c r="K38" s="467"/>
      <c r="L38" s="467"/>
      <c r="M38" s="467"/>
      <c r="N38" s="467"/>
      <c r="O38" s="467"/>
      <c r="P38" s="467"/>
      <c r="Q38" s="467"/>
      <c r="R38" s="467"/>
      <c r="S38" s="467"/>
      <c r="T38" s="467"/>
      <c r="U38" s="467"/>
      <c r="V38" s="467"/>
      <c r="W38" s="467"/>
      <c r="X38" s="468"/>
    </row>
    <row r="40" spans="1:24">
      <c r="A40" s="104" t="s">
        <v>44</v>
      </c>
    </row>
    <row r="41" spans="1:24">
      <c r="B41" s="460"/>
      <c r="C41" s="461"/>
      <c r="D41" s="461"/>
      <c r="E41" s="461"/>
      <c r="F41" s="461"/>
      <c r="G41" s="461"/>
      <c r="H41" s="461"/>
      <c r="I41" s="461"/>
      <c r="J41" s="461"/>
      <c r="K41" s="461"/>
      <c r="L41" s="461"/>
      <c r="M41" s="461"/>
      <c r="N41" s="461"/>
      <c r="O41" s="461"/>
      <c r="P41" s="461"/>
      <c r="Q41" s="461"/>
      <c r="R41" s="461"/>
      <c r="S41" s="461"/>
      <c r="T41" s="461"/>
      <c r="U41" s="461"/>
      <c r="V41" s="461"/>
      <c r="W41" s="461"/>
      <c r="X41" s="462"/>
    </row>
    <row r="42" spans="1:24">
      <c r="B42" s="463"/>
      <c r="C42" s="464"/>
      <c r="D42" s="464"/>
      <c r="E42" s="464"/>
      <c r="F42" s="464"/>
      <c r="G42" s="464"/>
      <c r="H42" s="464"/>
      <c r="I42" s="464"/>
      <c r="J42" s="464"/>
      <c r="K42" s="464"/>
      <c r="L42" s="464"/>
      <c r="M42" s="464"/>
      <c r="N42" s="464"/>
      <c r="O42" s="464"/>
      <c r="P42" s="464"/>
      <c r="Q42" s="464"/>
      <c r="R42" s="464"/>
      <c r="S42" s="464"/>
      <c r="T42" s="464"/>
      <c r="U42" s="464"/>
      <c r="V42" s="464"/>
      <c r="W42" s="464"/>
      <c r="X42" s="465"/>
    </row>
    <row r="43" spans="1:24">
      <c r="B43" s="463"/>
      <c r="C43" s="464"/>
      <c r="D43" s="464"/>
      <c r="E43" s="464"/>
      <c r="F43" s="464"/>
      <c r="G43" s="464"/>
      <c r="H43" s="464"/>
      <c r="I43" s="464"/>
      <c r="J43" s="464"/>
      <c r="K43" s="464"/>
      <c r="L43" s="464"/>
      <c r="M43" s="464"/>
      <c r="N43" s="464"/>
      <c r="O43" s="464"/>
      <c r="P43" s="464"/>
      <c r="Q43" s="464"/>
      <c r="R43" s="464"/>
      <c r="S43" s="464"/>
      <c r="T43" s="464"/>
      <c r="U43" s="464"/>
      <c r="V43" s="464"/>
      <c r="W43" s="464"/>
      <c r="X43" s="465"/>
    </row>
    <row r="44" spans="1:24">
      <c r="B44" s="463"/>
      <c r="C44" s="464"/>
      <c r="D44" s="464"/>
      <c r="E44" s="464"/>
      <c r="F44" s="464"/>
      <c r="G44" s="464"/>
      <c r="H44" s="464"/>
      <c r="I44" s="464"/>
      <c r="J44" s="464"/>
      <c r="K44" s="464"/>
      <c r="L44" s="464"/>
      <c r="M44" s="464"/>
      <c r="N44" s="464"/>
      <c r="O44" s="464"/>
      <c r="P44" s="464"/>
      <c r="Q44" s="464"/>
      <c r="R44" s="464"/>
      <c r="S44" s="464"/>
      <c r="T44" s="464"/>
      <c r="U44" s="464"/>
      <c r="V44" s="464"/>
      <c r="W44" s="464"/>
      <c r="X44" s="465"/>
    </row>
    <row r="45" spans="1:24">
      <c r="B45" s="466"/>
      <c r="C45" s="467"/>
      <c r="D45" s="467"/>
      <c r="E45" s="467"/>
      <c r="F45" s="467"/>
      <c r="G45" s="467"/>
      <c r="H45" s="467"/>
      <c r="I45" s="467"/>
      <c r="J45" s="467"/>
      <c r="K45" s="467"/>
      <c r="L45" s="467"/>
      <c r="M45" s="467"/>
      <c r="N45" s="467"/>
      <c r="O45" s="467"/>
      <c r="P45" s="467"/>
      <c r="Q45" s="467"/>
      <c r="R45" s="467"/>
      <c r="S45" s="467"/>
      <c r="T45" s="467"/>
      <c r="U45" s="467"/>
      <c r="V45" s="467"/>
      <c r="W45" s="467"/>
      <c r="X45" s="468"/>
    </row>
  </sheetData>
  <sheetProtection formatCells="0" formatColumns="0" formatRows="0" insertColumns="0" insertRows="0" insertHyperlinks="0" sort="0" autoFilter="0" pivotTables="0"/>
  <mergeCells count="30">
    <mergeCell ref="A20:Y20"/>
    <mergeCell ref="A18:X18"/>
    <mergeCell ref="B41:X45"/>
    <mergeCell ref="B34:X38"/>
    <mergeCell ref="B31:F31"/>
    <mergeCell ref="G31:W31"/>
    <mergeCell ref="B29:D29"/>
    <mergeCell ref="E29:M29"/>
    <mergeCell ref="N29:Q29"/>
    <mergeCell ref="R29:W29"/>
    <mergeCell ref="B30:F30"/>
    <mergeCell ref="G30:M30"/>
    <mergeCell ref="N30:Q30"/>
    <mergeCell ref="R30:W30"/>
    <mergeCell ref="H10:J10"/>
    <mergeCell ref="K10:X10"/>
    <mergeCell ref="O6:X6"/>
    <mergeCell ref="A28:C28"/>
    <mergeCell ref="D28:W28"/>
    <mergeCell ref="A22:X23"/>
    <mergeCell ref="H11:J11"/>
    <mergeCell ref="K11:X11"/>
    <mergeCell ref="H12:J12"/>
    <mergeCell ref="K12:X12"/>
    <mergeCell ref="I14:K14"/>
    <mergeCell ref="L14:X14"/>
    <mergeCell ref="I15:K15"/>
    <mergeCell ref="L15:X15"/>
    <mergeCell ref="I16:K16"/>
    <mergeCell ref="L16:X16"/>
  </mergeCells>
  <phoneticPr fontId="2"/>
  <printOptions horizontalCentered="1"/>
  <pageMargins left="0.70866141732283472" right="0.70866141732283472" top="0.68"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F49"/>
  <sheetViews>
    <sheetView showGridLines="0" view="pageBreakPreview" topLeftCell="A10" zoomScaleNormal="100" zoomScaleSheetLayoutView="100" workbookViewId="0">
      <selection activeCell="B22" sqref="B22"/>
    </sheetView>
  </sheetViews>
  <sheetFormatPr defaultRowHeight="18.75"/>
  <cols>
    <col min="1" max="1" width="17.25" bestFit="1" customWidth="1"/>
    <col min="2" max="2" width="49" customWidth="1"/>
    <col min="3" max="3" width="5.75" customWidth="1"/>
    <col min="4" max="4" width="3.625" bestFit="1" customWidth="1"/>
    <col min="10" max="10" width="4.125" customWidth="1"/>
  </cols>
  <sheetData>
    <row r="1" spans="1:6" s="2" customFormat="1" ht="23.25" customHeight="1">
      <c r="A1" s="29" t="s">
        <v>108</v>
      </c>
      <c r="B1" s="30" t="s">
        <v>47</v>
      </c>
      <c r="E1" s="41"/>
      <c r="F1" s="2" t="s">
        <v>207</v>
      </c>
    </row>
    <row r="2" spans="1:6" s="2" customFormat="1" ht="23.25" customHeight="1">
      <c r="A2" s="29" t="s">
        <v>12</v>
      </c>
      <c r="B2" s="29" t="s">
        <v>109</v>
      </c>
      <c r="E2" s="42"/>
      <c r="F2" s="2" t="s">
        <v>208</v>
      </c>
    </row>
    <row r="3" spans="1:6" s="2" customFormat="1" ht="23.25" customHeight="1">
      <c r="A3" s="29" t="s">
        <v>93</v>
      </c>
      <c r="B3" s="43"/>
      <c r="D3" s="20"/>
    </row>
    <row r="4" spans="1:6" s="2" customFormat="1" ht="23.25" customHeight="1">
      <c r="A4" s="44"/>
      <c r="B4" s="236"/>
      <c r="D4" s="20"/>
    </row>
    <row r="5" spans="1:6" s="2" customFormat="1" ht="23.25" customHeight="1">
      <c r="A5" s="45" t="s">
        <v>187</v>
      </c>
      <c r="B5" s="237"/>
      <c r="D5" s="20"/>
    </row>
    <row r="6" spans="1:6" s="2" customFormat="1" ht="23.25" customHeight="1">
      <c r="A6" s="46" t="s">
        <v>91</v>
      </c>
      <c r="B6" s="238"/>
      <c r="D6" s="20"/>
    </row>
    <row r="7" spans="1:6" s="2" customFormat="1" ht="23.25" customHeight="1">
      <c r="A7" s="46" t="s">
        <v>1</v>
      </c>
      <c r="B7" s="146"/>
      <c r="D7" s="20"/>
    </row>
    <row r="8" spans="1:6" s="2" customFormat="1" ht="23.25" customHeight="1">
      <c r="A8" s="46" t="s">
        <v>92</v>
      </c>
      <c r="B8" s="238"/>
      <c r="D8" s="20"/>
      <c r="E8" s="2" t="s">
        <v>107</v>
      </c>
    </row>
    <row r="9" spans="1:6" s="2" customFormat="1" ht="23.25" customHeight="1">
      <c r="A9" s="46" t="s">
        <v>7</v>
      </c>
      <c r="B9" s="146"/>
      <c r="D9" s="20"/>
    </row>
    <row r="10" spans="1:6" s="2" customFormat="1" ht="23.25" customHeight="1">
      <c r="A10" s="46" t="s">
        <v>3</v>
      </c>
      <c r="B10" s="146"/>
      <c r="D10" s="20"/>
    </row>
    <row r="11" spans="1:6" s="2" customFormat="1" ht="23.25" customHeight="1">
      <c r="A11" s="46" t="s">
        <v>4</v>
      </c>
      <c r="B11" s="146"/>
      <c r="D11" s="20"/>
    </row>
    <row r="12" spans="1:6" s="2" customFormat="1" ht="23.25" customHeight="1">
      <c r="A12" s="46" t="s">
        <v>5</v>
      </c>
      <c r="B12" s="146"/>
      <c r="D12" s="20"/>
      <c r="E12" s="47" t="s">
        <v>96</v>
      </c>
    </row>
    <row r="13" spans="1:6" s="2" customFormat="1" ht="23.25" customHeight="1">
      <c r="A13" s="45" t="s">
        <v>6</v>
      </c>
      <c r="B13" s="239"/>
      <c r="D13" s="20"/>
      <c r="E13" s="47" t="s">
        <v>473</v>
      </c>
    </row>
    <row r="14" spans="1:6" s="2" customFormat="1" ht="23.25" customHeight="1">
      <c r="A14" s="46" t="s">
        <v>8</v>
      </c>
      <c r="B14" s="146"/>
      <c r="D14" s="20"/>
    </row>
    <row r="15" spans="1:6" s="2" customFormat="1" ht="23.25" customHeight="1">
      <c r="A15" s="46" t="s">
        <v>2</v>
      </c>
      <c r="B15" s="146"/>
      <c r="D15" s="20"/>
    </row>
    <row r="16" spans="1:6" s="2" customFormat="1" ht="23.25" customHeight="1">
      <c r="A16" s="46" t="s">
        <v>5</v>
      </c>
      <c r="B16" s="146"/>
      <c r="D16" s="20"/>
    </row>
    <row r="17" spans="1:4" s="2" customFormat="1" ht="23.25" customHeight="1">
      <c r="A17" s="46" t="s">
        <v>9</v>
      </c>
      <c r="B17" s="147"/>
      <c r="D17" s="20"/>
    </row>
    <row r="18" spans="1:4" s="2" customFormat="1" ht="23.25" customHeight="1">
      <c r="A18" s="48" t="s">
        <v>98</v>
      </c>
      <c r="B18" s="33"/>
      <c r="D18" s="20"/>
    </row>
    <row r="19" spans="1:4" s="2" customFormat="1" ht="23.25" customHeight="1">
      <c r="A19" s="49" t="s">
        <v>33</v>
      </c>
      <c r="B19" s="50"/>
      <c r="D19" s="20"/>
    </row>
    <row r="20" spans="1:4" s="2" customFormat="1" ht="23.25" customHeight="1">
      <c r="A20" s="49" t="s">
        <v>34</v>
      </c>
      <c r="B20" s="50"/>
      <c r="D20" s="20"/>
    </row>
    <row r="21" spans="1:4" s="2" customFormat="1" ht="23.25" customHeight="1">
      <c r="A21" s="44"/>
      <c r="B21" s="236"/>
      <c r="D21" s="20"/>
    </row>
    <row r="22" spans="1:4" s="2" customFormat="1" ht="23.25" customHeight="1">
      <c r="A22" s="51" t="s">
        <v>247</v>
      </c>
      <c r="B22" s="52"/>
      <c r="C22" s="53" t="s">
        <v>241</v>
      </c>
      <c r="D22" s="20"/>
    </row>
    <row r="23" spans="1:4" s="2" customFormat="1" ht="23.25" customHeight="1">
      <c r="A23" s="54"/>
      <c r="B23" s="236"/>
      <c r="D23" s="20"/>
    </row>
    <row r="24" spans="1:4" s="2" customFormat="1" ht="23.25" customHeight="1">
      <c r="A24" s="51" t="s">
        <v>248</v>
      </c>
      <c r="B24" s="52"/>
      <c r="C24" s="53" t="s">
        <v>241</v>
      </c>
    </row>
    <row r="25" spans="1:4" s="2" customFormat="1" ht="23.25" customHeight="1">
      <c r="A25" s="54"/>
      <c r="B25" s="236"/>
    </row>
    <row r="26" spans="1:4" s="2" customFormat="1" ht="23.25" customHeight="1">
      <c r="A26" s="40" t="s">
        <v>230</v>
      </c>
      <c r="B26" s="240"/>
      <c r="D26" s="2" t="s">
        <v>245</v>
      </c>
    </row>
    <row r="27" spans="1:4" s="2" customFormat="1" ht="23.25" customHeight="1">
      <c r="A27" s="54"/>
      <c r="B27" s="236"/>
    </row>
    <row r="28" spans="1:4" s="2" customFormat="1" ht="23.25" customHeight="1">
      <c r="A28" s="51" t="s">
        <v>249</v>
      </c>
      <c r="B28" s="145"/>
      <c r="C28" s="53" t="s">
        <v>241</v>
      </c>
      <c r="D28" s="55" t="s">
        <v>97</v>
      </c>
    </row>
    <row r="29" spans="1:4" s="2" customFormat="1" ht="23.25" customHeight="1">
      <c r="A29" s="51" t="s">
        <v>250</v>
      </c>
      <c r="B29" s="145"/>
      <c r="C29" s="53" t="s">
        <v>241</v>
      </c>
      <c r="D29" s="55" t="s">
        <v>244</v>
      </c>
    </row>
    <row r="30" spans="1:4" s="2" customFormat="1" ht="23.25" customHeight="1">
      <c r="A30" s="51" t="s">
        <v>217</v>
      </c>
      <c r="B30" s="145"/>
      <c r="C30" s="53" t="s">
        <v>241</v>
      </c>
      <c r="D30" s="55" t="s">
        <v>243</v>
      </c>
    </row>
    <row r="31" spans="1:4" s="2" customFormat="1" ht="23.25" customHeight="1">
      <c r="A31" s="54"/>
      <c r="B31" s="236"/>
      <c r="D31" s="55"/>
    </row>
    <row r="32" spans="1:4" s="2" customFormat="1" ht="23.25" customHeight="1">
      <c r="A32" s="51" t="s">
        <v>251</v>
      </c>
      <c r="B32" s="145"/>
      <c r="C32" s="53" t="s">
        <v>241</v>
      </c>
      <c r="D32" s="55" t="s">
        <v>253</v>
      </c>
    </row>
    <row r="33" spans="1:5" s="2" customFormat="1" ht="23.25" customHeight="1">
      <c r="A33" s="54"/>
      <c r="B33" s="236"/>
    </row>
    <row r="34" spans="1:5" s="2" customFormat="1" ht="23.25" customHeight="1">
      <c r="A34" s="51" t="s">
        <v>246</v>
      </c>
      <c r="B34" s="145"/>
      <c r="C34" s="56" t="s">
        <v>242</v>
      </c>
      <c r="D34" s="55" t="s">
        <v>254</v>
      </c>
    </row>
    <row r="35" spans="1:5" s="2" customFormat="1" ht="23.25" customHeight="1">
      <c r="A35" s="51" t="s">
        <v>252</v>
      </c>
      <c r="B35" s="145"/>
      <c r="C35" s="53" t="s">
        <v>241</v>
      </c>
      <c r="D35" s="2" t="s">
        <v>255</v>
      </c>
    </row>
    <row r="36" spans="1:5" s="2" customFormat="1" ht="23.25" customHeight="1">
      <c r="A36" s="57"/>
      <c r="B36" s="236"/>
    </row>
    <row r="37" spans="1:5" s="2" customFormat="1" ht="23.25" customHeight="1">
      <c r="A37" s="58" t="s">
        <v>133</v>
      </c>
      <c r="B37" s="33"/>
      <c r="E37" s="47" t="s">
        <v>96</v>
      </c>
    </row>
    <row r="38" spans="1:5" s="2" customFormat="1" ht="23.25" customHeight="1">
      <c r="A38" s="58" t="s">
        <v>25</v>
      </c>
      <c r="B38" s="33"/>
      <c r="E38" s="47" t="s">
        <v>473</v>
      </c>
    </row>
    <row r="39" spans="1:5" s="2" customFormat="1" ht="23.25" customHeight="1">
      <c r="A39" s="58" t="s">
        <v>26</v>
      </c>
      <c r="B39" s="33"/>
    </row>
    <row r="40" spans="1:5" s="2" customFormat="1" ht="23.25" customHeight="1">
      <c r="A40" s="58" t="s">
        <v>134</v>
      </c>
      <c r="B40" s="33"/>
    </row>
    <row r="41" spans="1:5" s="2" customFormat="1" ht="23.25" customHeight="1">
      <c r="A41" s="58" t="s">
        <v>27</v>
      </c>
      <c r="B41" s="33"/>
    </row>
    <row r="42" spans="1:5" s="2" customFormat="1" ht="23.25" customHeight="1">
      <c r="A42" s="58" t="s">
        <v>28</v>
      </c>
      <c r="B42" s="33"/>
    </row>
    <row r="43" spans="1:5" s="2" customFormat="1" ht="23.25" customHeight="1">
      <c r="A43" s="58" t="s">
        <v>132</v>
      </c>
      <c r="B43" s="33"/>
    </row>
    <row r="44" spans="1:5" s="2" customFormat="1" ht="23.25" customHeight="1">
      <c r="A44" s="59"/>
      <c r="B44" s="241"/>
    </row>
    <row r="45" spans="1:5" s="2" customFormat="1" ht="23.25" customHeight="1">
      <c r="A45" s="60" t="s">
        <v>188</v>
      </c>
      <c r="B45" s="242"/>
    </row>
    <row r="46" spans="1:5" s="2" customFormat="1" ht="23.25" customHeight="1">
      <c r="A46" s="58" t="s">
        <v>189</v>
      </c>
      <c r="B46" s="243"/>
      <c r="E46" s="47" t="s">
        <v>206</v>
      </c>
    </row>
    <row r="47" spans="1:5" s="2" customFormat="1" ht="23.25" customHeight="1">
      <c r="A47" s="58" t="s">
        <v>190</v>
      </c>
      <c r="B47" s="243"/>
      <c r="E47" s="47" t="s">
        <v>473</v>
      </c>
    </row>
    <row r="48" spans="1:5" s="2" customFormat="1" ht="23.25" customHeight="1">
      <c r="A48" s="58" t="s">
        <v>191</v>
      </c>
      <c r="B48" s="243"/>
    </row>
    <row r="49" spans="1:2" s="2" customFormat="1" ht="23.25" customHeight="1">
      <c r="A49" s="58" t="s">
        <v>192</v>
      </c>
      <c r="B49" s="244"/>
    </row>
  </sheetData>
  <sheetProtection algorithmName="SHA-512" hashValue="HmnyrqhzFQFckywbyde3jAJ7+6DoM4WDD0xFiduvnlBe2RBOTenSOPeiRKq9ZgPPq45Tq/wjuhS8EMyJtgbgxQ==" saltValue="TZ+02gEK62RUSfMzfuRWXA==" spinCount="100000" sheet="1" objects="1" scenarios="1"/>
  <phoneticPr fontId="2"/>
  <dataValidations count="6">
    <dataValidation imeMode="halfKatakana" allowBlank="1" showInputMessage="1" showErrorMessage="1" sqref="B42 B8" xr:uid="{00000000-0002-0000-0200-000000000000}"/>
    <dataValidation imeMode="hiragana" allowBlank="1" showInputMessage="1" showErrorMessage="1" sqref="B7 B9:B11 B14:B15 B18" xr:uid="{00000000-0002-0000-0200-000001000000}"/>
    <dataValidation imeMode="halfAlpha" allowBlank="1" showInputMessage="1" showErrorMessage="1" sqref="B6 B12 B16:B17 B19:B20" xr:uid="{00000000-0002-0000-0200-000002000000}"/>
    <dataValidation type="list" allowBlank="1" showInputMessage="1" showErrorMessage="1" sqref="B37" xr:uid="{00000000-0002-0000-0200-000003000000}">
      <formula1>"新規,変更"</formula1>
    </dataValidation>
    <dataValidation type="list" allowBlank="1" showInputMessage="1" showErrorMessage="1" sqref="B41" xr:uid="{00000000-0002-0000-0200-000004000000}">
      <formula1>"普通,当座"</formula1>
    </dataValidation>
    <dataValidation type="list" allowBlank="1" showInputMessage="1" showErrorMessage="1" sqref="B3" xr:uid="{00000000-0002-0000-0200-000005000000}">
      <formula1>"第１回,第２回,第３回,第４回,第５回,第６回,第７回,第８回,第９回"</formula1>
    </dataValidation>
  </dataValidations>
  <pageMargins left="0.70866141732283472" right="0.70866141732283472" top="0.57999999999999996" bottom="0.15748031496062992" header="0.31496062992125984" footer="0.31496062992125984"/>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K40"/>
  <sheetViews>
    <sheetView showGridLines="0" view="pageBreakPreview" topLeftCell="A28" zoomScale="115" zoomScaleNormal="100" zoomScaleSheetLayoutView="115" workbookViewId="0"/>
  </sheetViews>
  <sheetFormatPr defaultColWidth="3.125" defaultRowHeight="14.25"/>
  <cols>
    <col min="1" max="1" width="3.125" style="79" customWidth="1"/>
    <col min="2" max="8" width="3.125" style="79"/>
    <col min="9" max="9" width="3.125" style="79" customWidth="1"/>
    <col min="10" max="10" width="3" style="79" customWidth="1"/>
    <col min="11" max="24" width="3.125" style="79"/>
    <col min="25" max="25" width="0.875" style="79" customWidth="1"/>
    <col min="26" max="16384" width="3.125" style="79"/>
  </cols>
  <sheetData>
    <row r="1" spans="1:37" ht="9.9499999999999993" customHeight="1"/>
    <row r="2" spans="1:37" ht="9.9499999999999993" customHeight="1"/>
    <row r="3" spans="1:37">
      <c r="A3" s="79" t="s">
        <v>256</v>
      </c>
    </row>
    <row r="4" spans="1:37" ht="9.9499999999999993" customHeight="1"/>
    <row r="6" spans="1:37">
      <c r="R6" s="257" t="str">
        <f>IF(交付申請日="","",交付申請日)</f>
        <v/>
      </c>
      <c r="S6" s="257"/>
      <c r="T6" s="257"/>
      <c r="U6" s="257"/>
      <c r="V6" s="257"/>
      <c r="W6" s="257"/>
      <c r="X6" s="257"/>
      <c r="AK6" s="138"/>
    </row>
    <row r="7" spans="1:37" ht="20.100000000000001" customHeight="1">
      <c r="A7" s="79" t="s">
        <v>110</v>
      </c>
      <c r="E7" s="87"/>
    </row>
    <row r="10" spans="1:37" ht="21" customHeight="1">
      <c r="H10" s="248" t="s">
        <v>0</v>
      </c>
      <c r="I10" s="248"/>
      <c r="J10" s="248"/>
      <c r="K10" s="251" t="str">
        <f>IF(住所="","",住所)</f>
        <v/>
      </c>
      <c r="L10" s="251"/>
      <c r="M10" s="251"/>
      <c r="N10" s="251"/>
      <c r="O10" s="251"/>
      <c r="P10" s="251"/>
      <c r="Q10" s="251"/>
      <c r="R10" s="251"/>
      <c r="S10" s="251"/>
      <c r="T10" s="251"/>
      <c r="U10" s="251"/>
      <c r="V10" s="251"/>
      <c r="W10" s="251"/>
      <c r="X10" s="251"/>
    </row>
    <row r="11" spans="1:37" ht="21" customHeight="1">
      <c r="H11" s="248" t="s">
        <v>11</v>
      </c>
      <c r="I11" s="248"/>
      <c r="J11" s="248"/>
      <c r="K11" s="251" t="str">
        <f>IF(名称="","",名称)</f>
        <v/>
      </c>
      <c r="L11" s="251"/>
      <c r="M11" s="251"/>
      <c r="N11" s="251"/>
      <c r="O11" s="251"/>
      <c r="P11" s="251"/>
      <c r="Q11" s="251"/>
      <c r="R11" s="251"/>
      <c r="S11" s="251"/>
      <c r="T11" s="251"/>
      <c r="U11" s="251"/>
      <c r="V11" s="251"/>
      <c r="W11" s="251"/>
      <c r="X11" s="251"/>
    </row>
    <row r="12" spans="1:37" ht="21" customHeight="1">
      <c r="H12" s="248" t="s">
        <v>14</v>
      </c>
      <c r="I12" s="248"/>
      <c r="J12" s="248"/>
      <c r="K12" s="252" t="str">
        <f>IF(代表者氏名="","",代表者役職&amp;"　"&amp;代表者氏名&amp;"")</f>
        <v/>
      </c>
      <c r="L12" s="252"/>
      <c r="M12" s="252"/>
      <c r="N12" s="252"/>
      <c r="O12" s="252"/>
      <c r="P12" s="252"/>
      <c r="Q12" s="252"/>
      <c r="R12" s="252"/>
      <c r="S12" s="252"/>
      <c r="T12" s="252"/>
      <c r="U12" s="252"/>
      <c r="V12" s="252"/>
      <c r="W12" s="252"/>
      <c r="X12" s="252"/>
    </row>
    <row r="13" spans="1:37" ht="9.9499999999999993" customHeight="1"/>
    <row r="14" spans="1:37" ht="21" customHeight="1">
      <c r="I14" s="253" t="s">
        <v>6</v>
      </c>
      <c r="J14" s="253"/>
      <c r="K14" s="253"/>
      <c r="L14" s="254" t="str">
        <f>IF(担当者氏名="","",担当者役職&amp;"　"&amp;担当者氏名)</f>
        <v/>
      </c>
      <c r="M14" s="254"/>
      <c r="N14" s="254"/>
      <c r="O14" s="254"/>
      <c r="P14" s="254"/>
      <c r="Q14" s="254"/>
      <c r="R14" s="254"/>
      <c r="S14" s="254"/>
      <c r="T14" s="254"/>
      <c r="U14" s="254"/>
      <c r="V14" s="254"/>
      <c r="W14" s="254"/>
      <c r="X14" s="254"/>
    </row>
    <row r="15" spans="1:37" ht="21" customHeight="1">
      <c r="I15" s="253" t="s">
        <v>5</v>
      </c>
      <c r="J15" s="253"/>
      <c r="K15" s="253"/>
      <c r="L15" s="255" t="str">
        <f>IF(担当者電話番号="","",担当者電話番号)</f>
        <v/>
      </c>
      <c r="M15" s="255"/>
      <c r="N15" s="255"/>
      <c r="O15" s="255"/>
      <c r="P15" s="255"/>
      <c r="Q15" s="255"/>
      <c r="R15" s="255"/>
      <c r="S15" s="255"/>
      <c r="T15" s="255"/>
      <c r="U15" s="255"/>
      <c r="V15" s="255"/>
      <c r="W15" s="255"/>
      <c r="X15" s="255"/>
    </row>
    <row r="16" spans="1:37" ht="21" customHeight="1">
      <c r="I16" s="253" t="s">
        <v>9</v>
      </c>
      <c r="J16" s="253"/>
      <c r="K16" s="253"/>
      <c r="L16" s="255" t="str">
        <f>IF(ISBLANK(メールアドレス),"",メールアドレス)</f>
        <v/>
      </c>
      <c r="M16" s="255"/>
      <c r="N16" s="255"/>
      <c r="O16" s="255"/>
      <c r="P16" s="255"/>
      <c r="Q16" s="255"/>
      <c r="R16" s="255"/>
      <c r="S16" s="255"/>
      <c r="T16" s="255"/>
      <c r="U16" s="255"/>
      <c r="V16" s="255"/>
      <c r="W16" s="255"/>
      <c r="X16" s="255"/>
    </row>
    <row r="17" spans="1:25" ht="36.75" customHeight="1"/>
    <row r="18" spans="1:25" ht="34.5" customHeight="1">
      <c r="A18" s="248" t="s">
        <v>163</v>
      </c>
      <c r="B18" s="249"/>
      <c r="C18" s="249"/>
      <c r="D18" s="249"/>
      <c r="E18" s="249"/>
      <c r="F18" s="249"/>
      <c r="G18" s="249"/>
      <c r="H18" s="249"/>
      <c r="I18" s="249"/>
      <c r="J18" s="249"/>
      <c r="K18" s="249"/>
      <c r="L18" s="249"/>
      <c r="M18" s="249"/>
      <c r="N18" s="249"/>
      <c r="O18" s="249"/>
      <c r="P18" s="249"/>
      <c r="Q18" s="249"/>
      <c r="R18" s="249"/>
      <c r="S18" s="249"/>
      <c r="T18" s="249"/>
      <c r="U18" s="249"/>
      <c r="V18" s="249"/>
      <c r="W18" s="249"/>
      <c r="X18" s="249"/>
    </row>
    <row r="20" spans="1:25" ht="36.75" customHeight="1">
      <c r="A20" s="246" t="s">
        <v>212</v>
      </c>
      <c r="B20" s="247"/>
      <c r="C20" s="247"/>
      <c r="D20" s="247"/>
      <c r="E20" s="247"/>
      <c r="F20" s="247"/>
      <c r="G20" s="247"/>
      <c r="H20" s="247"/>
      <c r="I20" s="247"/>
      <c r="J20" s="247"/>
      <c r="K20" s="247"/>
      <c r="L20" s="247"/>
      <c r="M20" s="247"/>
      <c r="N20" s="247"/>
      <c r="O20" s="247"/>
      <c r="P20" s="247"/>
      <c r="Q20" s="247"/>
      <c r="R20" s="247"/>
      <c r="S20" s="247"/>
      <c r="T20" s="247"/>
      <c r="U20" s="247"/>
      <c r="V20" s="247"/>
      <c r="W20" s="247"/>
      <c r="X20" s="247"/>
    </row>
    <row r="22" spans="1:25">
      <c r="A22" s="256" t="s">
        <v>13</v>
      </c>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row>
    <row r="23" spans="1:25" ht="9.9499999999999993" customHeight="1">
      <c r="A23" s="136"/>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row>
    <row r="24" spans="1:25" ht="18.75" customHeight="1">
      <c r="A24" s="81" t="s">
        <v>164</v>
      </c>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row>
    <row r="25" spans="1:25" ht="21.75" customHeight="1">
      <c r="A25" s="81"/>
      <c r="B25" s="81"/>
      <c r="C25" s="81" t="s">
        <v>165</v>
      </c>
      <c r="D25" s="81"/>
      <c r="E25" s="81"/>
      <c r="F25" s="81"/>
      <c r="G25" s="81"/>
      <c r="H25" s="81"/>
      <c r="I25" s="81"/>
      <c r="J25" s="81"/>
      <c r="K25" s="81"/>
      <c r="L25" s="81"/>
      <c r="M25" s="81"/>
      <c r="N25" s="81"/>
      <c r="O25" s="81"/>
      <c r="P25" s="81"/>
      <c r="Q25" s="81"/>
      <c r="R25" s="81"/>
      <c r="S25" s="81"/>
      <c r="T25" s="81"/>
      <c r="U25" s="81"/>
      <c r="V25" s="81"/>
      <c r="W25" s="81"/>
      <c r="X25" s="81"/>
      <c r="Y25" s="136"/>
    </row>
    <row r="26" spans="1:25" ht="16.5" customHeight="1">
      <c r="A26" s="81"/>
      <c r="B26" s="81"/>
      <c r="C26" s="81" t="s">
        <v>166</v>
      </c>
      <c r="D26" s="81"/>
      <c r="E26" s="81"/>
      <c r="F26" s="81"/>
      <c r="G26" s="81" t="s">
        <v>167</v>
      </c>
      <c r="H26" s="81"/>
      <c r="I26" s="81"/>
      <c r="J26" s="81"/>
      <c r="K26" s="81" t="str">
        <f>IF(第■回="","",第■回)</f>
        <v/>
      </c>
      <c r="L26" s="81"/>
      <c r="M26" s="81"/>
      <c r="N26" s="81"/>
      <c r="O26" s="81"/>
      <c r="P26" s="81"/>
      <c r="Q26" s="81"/>
      <c r="R26" s="81"/>
      <c r="S26" s="81"/>
      <c r="T26" s="81"/>
      <c r="U26" s="81"/>
      <c r="V26" s="81"/>
      <c r="W26" s="81"/>
      <c r="X26" s="81"/>
      <c r="Y26" s="136"/>
    </row>
    <row r="27" spans="1:25" ht="16.5" customHeight="1">
      <c r="A27" s="81"/>
      <c r="B27" s="81"/>
      <c r="C27" s="81"/>
      <c r="D27" s="81"/>
      <c r="E27" s="81"/>
      <c r="F27" s="81"/>
      <c r="G27" s="81"/>
      <c r="H27" s="81"/>
      <c r="I27" s="81"/>
      <c r="J27" s="81"/>
      <c r="K27" s="81"/>
      <c r="L27" s="81"/>
      <c r="M27" s="81"/>
      <c r="N27" s="81"/>
      <c r="O27" s="81"/>
      <c r="P27" s="81"/>
      <c r="Q27" s="81"/>
      <c r="R27" s="81"/>
      <c r="S27" s="81"/>
      <c r="T27" s="81"/>
      <c r="U27" s="81"/>
      <c r="V27" s="81"/>
      <c r="W27" s="81"/>
      <c r="X27" s="81"/>
      <c r="Y27" s="136"/>
    </row>
    <row r="28" spans="1:25" ht="18.75" customHeight="1">
      <c r="A28" s="81" t="s">
        <v>168</v>
      </c>
      <c r="B28" s="81"/>
      <c r="C28" s="81"/>
      <c r="D28" s="81"/>
      <c r="E28" s="81"/>
      <c r="F28" s="81"/>
      <c r="G28" s="81"/>
      <c r="H28" s="81" t="s">
        <v>169</v>
      </c>
      <c r="I28" s="250" t="str">
        <f>IF(補助金額="","",補助金額)</f>
        <v/>
      </c>
      <c r="J28" s="250"/>
      <c r="K28" s="250"/>
      <c r="L28" s="250"/>
      <c r="M28" s="250"/>
      <c r="N28" s="140" t="s">
        <v>170</v>
      </c>
      <c r="O28" s="140"/>
      <c r="P28" s="81"/>
      <c r="Q28" s="81"/>
      <c r="R28" s="81"/>
      <c r="S28" s="81"/>
      <c r="T28" s="81"/>
      <c r="U28" s="81"/>
      <c r="V28" s="81"/>
      <c r="W28" s="81"/>
      <c r="X28" s="81"/>
      <c r="Y28" s="136"/>
    </row>
    <row r="29" spans="1:25" ht="9.9499999999999993" customHeight="1">
      <c r="A29" s="81"/>
      <c r="B29" s="81"/>
      <c r="C29" s="81"/>
      <c r="D29" s="81"/>
      <c r="E29" s="81"/>
      <c r="F29" s="81"/>
      <c r="G29" s="81"/>
      <c r="H29" s="81"/>
      <c r="I29" s="81"/>
      <c r="J29" s="81"/>
      <c r="K29" s="81"/>
      <c r="L29" s="81"/>
      <c r="M29" s="81"/>
      <c r="N29" s="81"/>
      <c r="O29" s="81"/>
      <c r="P29" s="81"/>
      <c r="Q29" s="81"/>
      <c r="R29" s="81"/>
      <c r="S29" s="81"/>
      <c r="T29" s="81"/>
      <c r="U29" s="81"/>
      <c r="V29" s="81"/>
      <c r="W29" s="81"/>
      <c r="X29" s="81"/>
      <c r="Y29" s="136"/>
    </row>
    <row r="38" spans="2:24">
      <c r="B38" s="245"/>
      <c r="C38" s="245"/>
      <c r="D38" s="245"/>
      <c r="E38" s="245"/>
      <c r="F38" s="245"/>
      <c r="G38" s="245"/>
      <c r="H38" s="245"/>
      <c r="I38" s="245"/>
      <c r="J38" s="245"/>
      <c r="K38" s="245"/>
      <c r="L38" s="245"/>
      <c r="M38" s="245"/>
      <c r="N38" s="245"/>
      <c r="O38" s="245"/>
      <c r="P38" s="245"/>
      <c r="Q38" s="245"/>
      <c r="R38" s="245"/>
      <c r="S38" s="245"/>
      <c r="T38" s="245"/>
      <c r="U38" s="245"/>
      <c r="V38" s="245"/>
      <c r="W38" s="245"/>
      <c r="X38" s="245"/>
    </row>
    <row r="39" spans="2:24">
      <c r="B39" s="245"/>
      <c r="C39" s="245"/>
      <c r="D39" s="245"/>
      <c r="E39" s="245"/>
      <c r="F39" s="245"/>
      <c r="G39" s="245"/>
      <c r="H39" s="245"/>
      <c r="I39" s="245"/>
      <c r="J39" s="245"/>
      <c r="K39" s="245"/>
      <c r="L39" s="245"/>
      <c r="M39" s="245"/>
      <c r="N39" s="245"/>
      <c r="O39" s="245"/>
      <c r="P39" s="245"/>
      <c r="Q39" s="245"/>
      <c r="R39" s="245"/>
      <c r="S39" s="245"/>
      <c r="T39" s="245"/>
      <c r="U39" s="245"/>
      <c r="V39" s="245"/>
      <c r="W39" s="245"/>
      <c r="X39" s="245"/>
    </row>
    <row r="40" spans="2:24">
      <c r="B40" s="141"/>
      <c r="C40" s="141"/>
      <c r="D40" s="141"/>
      <c r="E40" s="141"/>
      <c r="F40" s="141"/>
      <c r="G40" s="141"/>
      <c r="H40" s="141"/>
      <c r="I40" s="141"/>
      <c r="J40" s="141"/>
      <c r="K40" s="141"/>
      <c r="L40" s="141"/>
      <c r="M40" s="141"/>
      <c r="N40" s="141"/>
      <c r="O40" s="141"/>
      <c r="P40" s="141"/>
      <c r="Q40" s="141"/>
      <c r="R40" s="141"/>
      <c r="S40" s="141"/>
      <c r="T40" s="141"/>
      <c r="U40" s="141"/>
      <c r="V40" s="141"/>
      <c r="W40" s="141"/>
      <c r="X40" s="141"/>
    </row>
  </sheetData>
  <sheetProtection algorithmName="SHA-512" hashValue="SwIyoFsbzgwoveFz5QeuK/VK8FKPPoWGTEVR+DzBDx8v7gG4kq3Eueg5xYQG/Pq1OEH/O8fNY+mhat6d4ED3sw==" saltValue="6nd2wQBkjzs3kfv6FxSY7Q==" spinCount="100000" sheet="1" objects="1" scenarios="1"/>
  <mergeCells count="18">
    <mergeCell ref="R6:X6"/>
    <mergeCell ref="H10:J10"/>
    <mergeCell ref="K10:X10"/>
    <mergeCell ref="B38:X39"/>
    <mergeCell ref="A20:X20"/>
    <mergeCell ref="A18:X18"/>
    <mergeCell ref="I28:M28"/>
    <mergeCell ref="H11:J11"/>
    <mergeCell ref="K11:X11"/>
    <mergeCell ref="H12:J12"/>
    <mergeCell ref="K12:X12"/>
    <mergeCell ref="I14:K14"/>
    <mergeCell ref="L14:X14"/>
    <mergeCell ref="I15:K15"/>
    <mergeCell ref="L15:X15"/>
    <mergeCell ref="I16:K16"/>
    <mergeCell ref="L16:X16"/>
    <mergeCell ref="A22:Y22"/>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Y35"/>
  <sheetViews>
    <sheetView showGridLines="0" view="pageBreakPreview" zoomScaleNormal="115" zoomScaleSheetLayoutView="100" workbookViewId="0"/>
  </sheetViews>
  <sheetFormatPr defaultColWidth="3.125" defaultRowHeight="18.75"/>
  <cols>
    <col min="1" max="16384" width="3.125" style="143"/>
  </cols>
  <sheetData>
    <row r="1" spans="1:25">
      <c r="A1" s="79" t="s">
        <v>257</v>
      </c>
      <c r="B1" s="79"/>
      <c r="C1" s="79"/>
      <c r="D1" s="79"/>
      <c r="E1" s="79"/>
      <c r="F1" s="79"/>
      <c r="G1" s="79"/>
      <c r="H1" s="79"/>
      <c r="I1" s="79"/>
      <c r="J1" s="79"/>
      <c r="K1" s="79"/>
      <c r="L1" s="79"/>
      <c r="M1" s="79"/>
      <c r="N1" s="79"/>
      <c r="O1" s="79"/>
      <c r="P1" s="79"/>
      <c r="Q1" s="79"/>
      <c r="R1" s="79"/>
      <c r="S1" s="79"/>
      <c r="T1" s="79"/>
      <c r="U1" s="79"/>
      <c r="V1" s="79"/>
      <c r="W1" s="79"/>
      <c r="X1" s="79"/>
      <c r="Y1" s="142"/>
    </row>
    <row r="2" spans="1:25">
      <c r="A2" s="79"/>
      <c r="B2" s="79"/>
      <c r="C2" s="79"/>
      <c r="D2" s="79"/>
      <c r="E2" s="79"/>
      <c r="F2" s="79"/>
      <c r="G2" s="79"/>
      <c r="H2" s="79"/>
      <c r="I2" s="79"/>
      <c r="J2" s="79"/>
      <c r="K2" s="79"/>
      <c r="L2" s="79"/>
      <c r="M2" s="79"/>
      <c r="N2" s="79"/>
      <c r="O2" s="79"/>
      <c r="P2" s="79"/>
      <c r="Q2" s="79"/>
      <c r="R2" s="257" t="str">
        <f>IF(交付申請日="","",交付申請日)</f>
        <v/>
      </c>
      <c r="S2" s="257"/>
      <c r="T2" s="257"/>
      <c r="U2" s="257"/>
      <c r="V2" s="257"/>
      <c r="W2" s="257"/>
      <c r="X2" s="257"/>
      <c r="Y2" s="257"/>
    </row>
    <row r="3" spans="1:25">
      <c r="A3" s="91" t="s">
        <v>110</v>
      </c>
      <c r="B3" s="91"/>
      <c r="C3" s="91"/>
      <c r="D3" s="91"/>
      <c r="E3" s="91"/>
      <c r="F3" s="91"/>
      <c r="G3" s="91"/>
      <c r="H3" s="91"/>
      <c r="I3" s="91"/>
      <c r="J3" s="91"/>
      <c r="K3" s="91"/>
      <c r="L3" s="91"/>
      <c r="M3" s="91"/>
      <c r="N3" s="91"/>
      <c r="O3" s="91"/>
      <c r="P3" s="91"/>
      <c r="Q3" s="91"/>
      <c r="R3" s="91"/>
      <c r="S3" s="91"/>
      <c r="T3" s="91"/>
      <c r="U3" s="91"/>
      <c r="V3" s="91"/>
      <c r="W3" s="91"/>
      <c r="X3" s="91"/>
      <c r="Y3" s="91"/>
    </row>
    <row r="4" spans="1:25">
      <c r="A4" s="91"/>
      <c r="B4" s="91"/>
      <c r="C4" s="91"/>
      <c r="D4" s="91"/>
      <c r="E4" s="91"/>
      <c r="F4" s="91"/>
      <c r="G4" s="91"/>
      <c r="H4" s="91"/>
      <c r="I4" s="91"/>
      <c r="J4" s="91"/>
      <c r="K4" s="91" t="s">
        <v>7</v>
      </c>
      <c r="L4" s="91"/>
      <c r="M4" s="91"/>
      <c r="N4" s="91"/>
      <c r="O4" s="258" t="str">
        <f>IF(名称="","",名称)</f>
        <v/>
      </c>
      <c r="P4" s="258"/>
      <c r="Q4" s="258"/>
      <c r="R4" s="258"/>
      <c r="S4" s="258"/>
      <c r="T4" s="258"/>
      <c r="U4" s="258"/>
      <c r="V4" s="258"/>
      <c r="W4" s="258"/>
      <c r="X4" s="258"/>
      <c r="Y4" s="258"/>
    </row>
    <row r="5" spans="1:25">
      <c r="A5" s="91"/>
      <c r="B5" s="91"/>
      <c r="C5" s="91"/>
      <c r="D5" s="91"/>
      <c r="E5" s="91"/>
      <c r="F5" s="91"/>
      <c r="G5" s="91"/>
      <c r="H5" s="91"/>
      <c r="I5" s="91"/>
      <c r="J5" s="91"/>
      <c r="K5" s="91" t="s">
        <v>14</v>
      </c>
      <c r="L5" s="91"/>
      <c r="M5" s="91"/>
      <c r="N5" s="91"/>
      <c r="O5" s="259" t="str">
        <f>IF(代表者氏名="","",代表者役職&amp;"　"&amp;代表者氏名)</f>
        <v/>
      </c>
      <c r="P5" s="259"/>
      <c r="Q5" s="259"/>
      <c r="R5" s="259"/>
      <c r="S5" s="259"/>
      <c r="T5" s="259"/>
      <c r="U5" s="259"/>
      <c r="V5" s="259"/>
      <c r="W5" s="259"/>
      <c r="X5" s="259"/>
      <c r="Y5" s="259"/>
    </row>
    <row r="6" spans="1:25">
      <c r="A6" s="260" t="s">
        <v>112</v>
      </c>
      <c r="B6" s="260"/>
      <c r="C6" s="260"/>
      <c r="D6" s="260"/>
      <c r="E6" s="260"/>
      <c r="F6" s="260"/>
      <c r="G6" s="260"/>
      <c r="H6" s="260"/>
      <c r="I6" s="260"/>
      <c r="J6" s="260"/>
      <c r="K6" s="260"/>
      <c r="L6" s="260"/>
      <c r="M6" s="260"/>
      <c r="N6" s="260"/>
      <c r="O6" s="260"/>
      <c r="P6" s="260"/>
      <c r="Q6" s="260"/>
      <c r="R6" s="260"/>
      <c r="S6" s="260"/>
      <c r="T6" s="260"/>
      <c r="U6" s="260"/>
      <c r="V6" s="260"/>
      <c r="W6" s="260"/>
      <c r="X6" s="260"/>
      <c r="Y6" s="260"/>
    </row>
    <row r="7" spans="1:25" ht="56.25" customHeight="1">
      <c r="A7" s="261" t="s">
        <v>126</v>
      </c>
      <c r="B7" s="261"/>
      <c r="C7" s="261"/>
      <c r="D7" s="261"/>
      <c r="E7" s="261"/>
      <c r="F7" s="261"/>
      <c r="G7" s="261"/>
      <c r="H7" s="261"/>
      <c r="I7" s="261"/>
      <c r="J7" s="261"/>
      <c r="K7" s="261"/>
      <c r="L7" s="261"/>
      <c r="M7" s="261"/>
      <c r="N7" s="261"/>
      <c r="O7" s="261"/>
      <c r="P7" s="261"/>
      <c r="Q7" s="261"/>
      <c r="R7" s="261"/>
      <c r="S7" s="261"/>
      <c r="T7" s="261"/>
      <c r="U7" s="261"/>
      <c r="V7" s="261"/>
      <c r="W7" s="261"/>
      <c r="X7" s="261"/>
      <c r="Y7" s="261"/>
    </row>
    <row r="8" spans="1:25">
      <c r="A8" s="260" t="s">
        <v>113</v>
      </c>
      <c r="B8" s="260"/>
      <c r="C8" s="260"/>
      <c r="D8" s="260"/>
      <c r="E8" s="260"/>
      <c r="F8" s="260"/>
      <c r="G8" s="260"/>
      <c r="H8" s="260"/>
      <c r="I8" s="260"/>
      <c r="J8" s="260"/>
      <c r="K8" s="260"/>
      <c r="L8" s="260"/>
      <c r="M8" s="260"/>
      <c r="N8" s="260"/>
      <c r="O8" s="260"/>
      <c r="P8" s="260"/>
      <c r="Q8" s="260"/>
      <c r="R8" s="260"/>
      <c r="S8" s="260"/>
      <c r="T8" s="260"/>
      <c r="U8" s="260"/>
      <c r="V8" s="260"/>
      <c r="W8" s="260"/>
      <c r="X8" s="260"/>
      <c r="Y8" s="260"/>
    </row>
    <row r="9" spans="1:25" ht="32.25" customHeight="1">
      <c r="A9" s="261" t="s">
        <v>114</v>
      </c>
      <c r="B9" s="261"/>
      <c r="C9" s="261"/>
      <c r="D9" s="261"/>
      <c r="E9" s="261"/>
      <c r="F9" s="261"/>
      <c r="G9" s="261"/>
      <c r="H9" s="261"/>
      <c r="I9" s="261"/>
      <c r="J9" s="261"/>
      <c r="K9" s="261"/>
      <c r="L9" s="261"/>
      <c r="M9" s="261"/>
      <c r="N9" s="261"/>
      <c r="O9" s="261"/>
      <c r="P9" s="261"/>
      <c r="Q9" s="261"/>
      <c r="R9" s="261"/>
      <c r="S9" s="261"/>
      <c r="T9" s="261"/>
      <c r="U9" s="261"/>
      <c r="V9" s="261"/>
      <c r="W9" s="261"/>
      <c r="X9" s="261"/>
      <c r="Y9" s="261"/>
    </row>
    <row r="10" spans="1:25">
      <c r="A10" s="261" t="s">
        <v>115</v>
      </c>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row>
    <row r="11" spans="1:25">
      <c r="A11" s="261" t="s">
        <v>116</v>
      </c>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row>
    <row r="12" spans="1:25">
      <c r="A12" s="261" t="s">
        <v>117</v>
      </c>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row>
    <row r="13" spans="1:25" ht="36" customHeight="1">
      <c r="A13" s="261" t="s">
        <v>118</v>
      </c>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row>
    <row r="14" spans="1:25" ht="37.5" customHeight="1">
      <c r="A14" s="261" t="s">
        <v>119</v>
      </c>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row>
    <row r="15" spans="1:25" ht="64.5" customHeight="1">
      <c r="A15" s="261" t="s">
        <v>531</v>
      </c>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row>
    <row r="16" spans="1:25" ht="38.25" customHeight="1">
      <c r="A16" s="261" t="s">
        <v>120</v>
      </c>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row>
    <row r="17" spans="1:25">
      <c r="A17" s="261" t="s">
        <v>121</v>
      </c>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row>
    <row r="18" spans="1:25" ht="36" customHeight="1">
      <c r="A18" s="261" t="s">
        <v>532</v>
      </c>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row>
    <row r="19" spans="1:25" ht="96" customHeight="1">
      <c r="B19" s="262" t="s">
        <v>122</v>
      </c>
      <c r="C19" s="262"/>
      <c r="D19" s="262"/>
      <c r="E19" s="262"/>
      <c r="F19" s="262"/>
      <c r="G19" s="262"/>
      <c r="H19" s="262"/>
      <c r="I19" s="262"/>
      <c r="J19" s="262"/>
      <c r="K19" s="262"/>
      <c r="L19" s="262"/>
      <c r="M19" s="262"/>
      <c r="N19" s="262"/>
      <c r="O19" s="262"/>
      <c r="P19" s="262"/>
      <c r="Q19" s="262"/>
      <c r="R19" s="262"/>
      <c r="S19" s="262"/>
      <c r="T19" s="262"/>
      <c r="U19" s="262"/>
      <c r="V19" s="262"/>
      <c r="W19" s="262"/>
      <c r="X19" s="262"/>
      <c r="Y19" s="262"/>
    </row>
    <row r="20" spans="1:25" ht="46.5" customHeight="1">
      <c r="B20" s="262" t="s">
        <v>123</v>
      </c>
      <c r="C20" s="262"/>
      <c r="D20" s="262"/>
      <c r="E20" s="262"/>
      <c r="F20" s="262"/>
      <c r="G20" s="262"/>
      <c r="H20" s="262"/>
      <c r="I20" s="262"/>
      <c r="J20" s="262"/>
      <c r="K20" s="262"/>
      <c r="L20" s="262"/>
      <c r="M20" s="262"/>
      <c r="N20" s="262"/>
      <c r="O20" s="262"/>
      <c r="P20" s="262"/>
      <c r="Q20" s="262"/>
      <c r="R20" s="262"/>
      <c r="S20" s="262"/>
      <c r="T20" s="262"/>
      <c r="U20" s="262"/>
      <c r="V20" s="262"/>
      <c r="W20" s="262"/>
      <c r="X20" s="262"/>
      <c r="Y20" s="262"/>
    </row>
    <row r="21" spans="1:25" ht="46.5" customHeight="1">
      <c r="B21" s="262" t="s">
        <v>124</v>
      </c>
      <c r="C21" s="262"/>
      <c r="D21" s="262"/>
      <c r="E21" s="262"/>
      <c r="F21" s="262"/>
      <c r="G21" s="262"/>
      <c r="H21" s="262"/>
      <c r="I21" s="262"/>
      <c r="J21" s="262"/>
      <c r="K21" s="262"/>
      <c r="L21" s="262"/>
      <c r="M21" s="262"/>
      <c r="N21" s="262"/>
      <c r="O21" s="262"/>
      <c r="P21" s="262"/>
      <c r="Q21" s="262"/>
      <c r="R21" s="262"/>
      <c r="S21" s="262"/>
      <c r="T21" s="262"/>
      <c r="U21" s="262"/>
      <c r="V21" s="262"/>
      <c r="W21" s="262"/>
      <c r="X21" s="262"/>
      <c r="Y21" s="262"/>
    </row>
    <row r="22" spans="1:25" ht="30" customHeight="1">
      <c r="B22" s="262" t="s">
        <v>125</v>
      </c>
      <c r="C22" s="262"/>
      <c r="D22" s="262"/>
      <c r="E22" s="262"/>
      <c r="F22" s="262"/>
      <c r="G22" s="262"/>
      <c r="H22" s="262"/>
      <c r="I22" s="262"/>
      <c r="J22" s="262"/>
      <c r="K22" s="262"/>
      <c r="L22" s="262"/>
      <c r="M22" s="262"/>
      <c r="N22" s="262"/>
      <c r="O22" s="262"/>
      <c r="P22" s="262"/>
      <c r="Q22" s="262"/>
      <c r="R22" s="262"/>
      <c r="S22" s="262"/>
      <c r="T22" s="262"/>
      <c r="U22" s="262"/>
      <c r="V22" s="262"/>
      <c r="W22" s="262"/>
      <c r="X22" s="262"/>
      <c r="Y22" s="262"/>
    </row>
    <row r="23" spans="1:25">
      <c r="A23" s="144"/>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row>
    <row r="24" spans="1:25">
      <c r="A24" s="144"/>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row>
    <row r="25" spans="1:25">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row>
    <row r="26" spans="1:25">
      <c r="A26" s="144"/>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row>
    <row r="27" spans="1:25">
      <c r="A27" s="144"/>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row>
    <row r="28" spans="1:25">
      <c r="A28" s="144"/>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row>
    <row r="29" spans="1:25">
      <c r="A29" s="144"/>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row>
    <row r="30" spans="1:25">
      <c r="A30" s="144"/>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row>
    <row r="31" spans="1:25">
      <c r="A31" s="144"/>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c r="A32" s="144"/>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row>
    <row r="33" spans="1:25">
      <c r="A33" s="144"/>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row>
    <row r="34" spans="1:25">
      <c r="A34" s="144"/>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row>
    <row r="35" spans="1:25">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row>
  </sheetData>
  <sheetProtection algorithmName="SHA-512" hashValue="Fx/5W2iaC0+Dxu0O7bhbf9ygT43qRsPhBKvRL8KAwMqPTysd26AbJJiI/4UxEGGQKjKFfOdvQGE6pDCJxMxB5g==" saltValue="n30LeszcuMdpyXqm3PtGAQ==" spinCount="100000" sheet="1" objects="1" scenarios="1"/>
  <mergeCells count="20">
    <mergeCell ref="B22:Y22"/>
    <mergeCell ref="B21:Y21"/>
    <mergeCell ref="B20:Y20"/>
    <mergeCell ref="B19:Y19"/>
    <mergeCell ref="A8:Y8"/>
    <mergeCell ref="A18:Y18"/>
    <mergeCell ref="A17:Y17"/>
    <mergeCell ref="A16:Y16"/>
    <mergeCell ref="A15:Y15"/>
    <mergeCell ref="A14:Y14"/>
    <mergeCell ref="A13:Y13"/>
    <mergeCell ref="A12:Y12"/>
    <mergeCell ref="A11:Y11"/>
    <mergeCell ref="A10:Y10"/>
    <mergeCell ref="A9:Y9"/>
    <mergeCell ref="O4:Y4"/>
    <mergeCell ref="O5:Y5"/>
    <mergeCell ref="R2:Y2"/>
    <mergeCell ref="A6:Y6"/>
    <mergeCell ref="A7:Y7"/>
  </mergeCells>
  <phoneticPr fontId="2"/>
  <pageMargins left="0.94488188976377963"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F32"/>
  <sheetViews>
    <sheetView showGridLines="0" view="pageBreakPreview" zoomScaleNormal="100" zoomScaleSheetLayoutView="100" workbookViewId="0">
      <selection activeCell="AA13" sqref="AA13"/>
    </sheetView>
  </sheetViews>
  <sheetFormatPr defaultColWidth="3.125" defaultRowHeight="18.75"/>
  <cols>
    <col min="1" max="16384" width="3.125" style="149"/>
  </cols>
  <sheetData>
    <row r="1" spans="2:24">
      <c r="X1" s="148" t="str">
        <f>IF(名称="","","名称："&amp;名称)</f>
        <v/>
      </c>
    </row>
    <row r="2" spans="2:24">
      <c r="X2" s="148"/>
    </row>
    <row r="3" spans="2:24" ht="24">
      <c r="B3" s="150" t="s">
        <v>475</v>
      </c>
      <c r="D3" s="189"/>
    </row>
    <row r="5" spans="2:24" ht="30" customHeight="1">
      <c r="B5" s="270" t="s">
        <v>98</v>
      </c>
      <c r="C5" s="271"/>
      <c r="D5" s="271"/>
      <c r="E5" s="272" t="str">
        <f>IF(主たる業種="","",主たる業種)</f>
        <v/>
      </c>
      <c r="F5" s="273"/>
      <c r="G5" s="273"/>
      <c r="H5" s="274"/>
      <c r="I5" s="190"/>
      <c r="J5" s="265" t="s">
        <v>30</v>
      </c>
      <c r="K5" s="266"/>
      <c r="L5" s="267"/>
      <c r="M5" s="272" t="str">
        <f>IF(従業員数="","",従業員数)</f>
        <v/>
      </c>
      <c r="N5" s="273"/>
      <c r="O5" s="191" t="s">
        <v>35</v>
      </c>
      <c r="P5" s="137"/>
      <c r="Q5" s="265" t="s">
        <v>31</v>
      </c>
      <c r="R5" s="266"/>
      <c r="S5" s="267"/>
      <c r="T5" s="263" t="str">
        <f>IF(資本金等="","",資本金等)</f>
        <v/>
      </c>
      <c r="U5" s="264"/>
      <c r="V5" s="264"/>
      <c r="W5" s="268" t="s">
        <v>36</v>
      </c>
      <c r="X5" s="269"/>
    </row>
    <row r="6" spans="2:24" ht="9.9499999999999993" customHeight="1"/>
    <row r="7" spans="2:24" ht="9.9499999999999993" customHeight="1"/>
    <row r="8" spans="2:24" ht="21" customHeight="1">
      <c r="B8" s="294" t="s">
        <v>153</v>
      </c>
      <c r="C8" s="281"/>
      <c r="D8" s="281"/>
      <c r="E8" s="281"/>
      <c r="F8" s="281"/>
      <c r="G8" s="281"/>
      <c r="H8" s="295"/>
      <c r="I8" s="295"/>
      <c r="J8" s="295"/>
      <c r="K8" s="295"/>
      <c r="L8" s="295"/>
      <c r="M8" s="295"/>
      <c r="N8" s="295"/>
      <c r="O8" s="295"/>
      <c r="P8" s="295"/>
      <c r="Q8" s="295"/>
      <c r="R8" s="295"/>
      <c r="S8" s="295"/>
      <c r="T8" s="295"/>
      <c r="U8" s="295"/>
      <c r="V8" s="295"/>
      <c r="W8" s="295"/>
      <c r="X8" s="295"/>
    </row>
    <row r="9" spans="2:24" ht="21" customHeight="1">
      <c r="B9" s="281"/>
      <c r="C9" s="281"/>
      <c r="D9" s="281"/>
      <c r="E9" s="281"/>
      <c r="F9" s="281"/>
      <c r="G9" s="281"/>
      <c r="H9" s="295"/>
      <c r="I9" s="295"/>
      <c r="J9" s="295"/>
      <c r="K9" s="295"/>
      <c r="L9" s="295"/>
      <c r="M9" s="295"/>
      <c r="N9" s="295"/>
      <c r="O9" s="295"/>
      <c r="P9" s="295"/>
      <c r="Q9" s="295"/>
      <c r="R9" s="295"/>
      <c r="S9" s="295"/>
      <c r="T9" s="295"/>
      <c r="U9" s="295"/>
      <c r="V9" s="295"/>
      <c r="W9" s="295"/>
      <c r="X9" s="295"/>
    </row>
    <row r="10" spans="2:24" ht="21" customHeight="1">
      <c r="B10" s="281"/>
      <c r="C10" s="281"/>
      <c r="D10" s="281"/>
      <c r="E10" s="281"/>
      <c r="F10" s="281"/>
      <c r="G10" s="281"/>
      <c r="H10" s="295"/>
      <c r="I10" s="295"/>
      <c r="J10" s="295"/>
      <c r="K10" s="295"/>
      <c r="L10" s="295"/>
      <c r="M10" s="295"/>
      <c r="N10" s="295"/>
      <c r="O10" s="295"/>
      <c r="P10" s="295"/>
      <c r="Q10" s="295"/>
      <c r="R10" s="295"/>
      <c r="S10" s="295"/>
      <c r="T10" s="295"/>
      <c r="U10" s="295"/>
      <c r="V10" s="295"/>
      <c r="W10" s="295"/>
      <c r="X10" s="295"/>
    </row>
    <row r="12" spans="2:24">
      <c r="B12" s="292" t="s">
        <v>609</v>
      </c>
      <c r="C12" s="292"/>
      <c r="D12" s="292"/>
      <c r="E12" s="292"/>
      <c r="F12" s="292"/>
      <c r="G12" s="292"/>
      <c r="H12" s="293" t="s">
        <v>46</v>
      </c>
      <c r="I12" s="293"/>
      <c r="J12" s="293"/>
      <c r="K12" s="293"/>
      <c r="L12" s="293"/>
      <c r="M12" s="293"/>
      <c r="N12" s="137" t="s">
        <v>20</v>
      </c>
      <c r="O12" s="293" t="str">
        <f>IF(事業終了予定日="","",事業終了予定日)</f>
        <v/>
      </c>
      <c r="P12" s="293"/>
      <c r="Q12" s="293"/>
      <c r="R12" s="293"/>
      <c r="S12" s="293"/>
      <c r="T12" s="293"/>
    </row>
    <row r="14" spans="2:24" ht="30" customHeight="1">
      <c r="B14" s="281" t="s">
        <v>48</v>
      </c>
      <c r="C14" s="281"/>
      <c r="D14" s="281"/>
      <c r="E14" s="281"/>
      <c r="F14" s="281"/>
      <c r="G14" s="281"/>
      <c r="H14" s="281"/>
      <c r="I14" s="281"/>
      <c r="J14" s="281"/>
      <c r="K14" s="281"/>
      <c r="L14" s="281"/>
      <c r="M14" s="281"/>
      <c r="N14" s="281"/>
      <c r="O14" s="281"/>
      <c r="P14" s="281"/>
      <c r="Q14" s="281"/>
      <c r="R14" s="281"/>
      <c r="S14" s="281"/>
      <c r="T14" s="281"/>
      <c r="U14" s="281"/>
      <c r="V14" s="281"/>
      <c r="W14" s="281"/>
      <c r="X14" s="281"/>
    </row>
    <row r="15" spans="2:24" ht="30" customHeight="1">
      <c r="B15" s="288" t="s">
        <v>49</v>
      </c>
      <c r="C15" s="288"/>
      <c r="D15" s="288"/>
      <c r="E15" s="288"/>
      <c r="F15" s="288"/>
      <c r="G15" s="288"/>
      <c r="H15" s="291"/>
      <c r="I15" s="291"/>
      <c r="J15" s="291"/>
      <c r="K15" s="289" t="str">
        <f>IF(コロナ融資の利用="","",IF(H15="無",IF(コロナ融資名="","","利用が無い場合、下記の融資名は削除ください"),IF(H15="有",IF(H16="","下記に利用した融資名を１つ入力",""))))</f>
        <v/>
      </c>
      <c r="L15" s="289"/>
      <c r="M15" s="289"/>
      <c r="N15" s="289"/>
      <c r="O15" s="289"/>
      <c r="P15" s="289"/>
      <c r="Q15" s="289"/>
      <c r="R15" s="289"/>
      <c r="S15" s="289"/>
      <c r="T15" s="289"/>
      <c r="U15" s="289"/>
      <c r="V15" s="289"/>
      <c r="W15" s="289"/>
      <c r="X15" s="289"/>
    </row>
    <row r="16" spans="2:24" ht="30" customHeight="1">
      <c r="B16" s="288" t="s">
        <v>50</v>
      </c>
      <c r="C16" s="288"/>
      <c r="D16" s="288"/>
      <c r="E16" s="288"/>
      <c r="F16" s="288"/>
      <c r="G16" s="288"/>
      <c r="H16" s="287"/>
      <c r="I16" s="287"/>
      <c r="J16" s="287"/>
      <c r="K16" s="287"/>
      <c r="L16" s="287"/>
      <c r="M16" s="287"/>
      <c r="N16" s="287"/>
      <c r="O16" s="287"/>
      <c r="P16" s="287"/>
      <c r="Q16" s="287"/>
      <c r="R16" s="287"/>
      <c r="S16" s="287"/>
      <c r="T16" s="287"/>
      <c r="U16" s="287"/>
      <c r="V16" s="287"/>
      <c r="W16" s="287"/>
      <c r="X16" s="287"/>
    </row>
    <row r="17" spans="2:32" ht="30" customHeight="1">
      <c r="B17" s="286" t="s">
        <v>21</v>
      </c>
      <c r="C17" s="286"/>
      <c r="D17" s="286"/>
      <c r="E17" s="286"/>
      <c r="F17" s="286"/>
      <c r="G17" s="286"/>
      <c r="H17" s="282" t="str">
        <f>IF(コロナ融資の利用="","",IF(H15="有",2/3,1/2))</f>
        <v/>
      </c>
      <c r="I17" s="282"/>
      <c r="J17" s="282"/>
      <c r="K17" s="290"/>
      <c r="L17" s="290"/>
      <c r="M17" s="290"/>
      <c r="N17" s="290"/>
      <c r="O17" s="290"/>
      <c r="P17" s="290"/>
      <c r="Q17" s="290"/>
      <c r="R17" s="290"/>
      <c r="S17" s="290"/>
      <c r="T17" s="290"/>
      <c r="U17" s="290"/>
      <c r="V17" s="290"/>
      <c r="W17" s="290"/>
      <c r="X17" s="290"/>
    </row>
    <row r="19" spans="2:32" ht="30" customHeight="1">
      <c r="B19" s="283" t="s">
        <v>148</v>
      </c>
      <c r="C19" s="283"/>
      <c r="D19" s="283"/>
      <c r="E19" s="283"/>
      <c r="F19" s="283"/>
      <c r="G19" s="283"/>
      <c r="H19" s="276" t="s">
        <v>149</v>
      </c>
      <c r="I19" s="276"/>
      <c r="J19" s="276"/>
      <c r="K19" s="276"/>
      <c r="L19" s="276"/>
      <c r="M19" s="276"/>
      <c r="N19" s="285" t="s">
        <v>150</v>
      </c>
      <c r="O19" s="285"/>
      <c r="P19" s="285"/>
      <c r="Q19" s="285"/>
      <c r="R19" s="285"/>
      <c r="S19" s="285"/>
      <c r="T19" s="143"/>
      <c r="U19" s="143"/>
      <c r="V19" s="143"/>
      <c r="W19" s="143"/>
    </row>
    <row r="20" spans="2:32" ht="30" customHeight="1">
      <c r="B20" s="279" t="str">
        <f>IF('③設備機器・年間削減額(入力)'!G107=0,"",'③設備機器・年間削減額(入力)'!G107)</f>
        <v/>
      </c>
      <c r="C20" s="279"/>
      <c r="D20" s="279"/>
      <c r="E20" s="279"/>
      <c r="F20" s="279"/>
      <c r="G20" s="279"/>
      <c r="H20" s="279" t="str">
        <f>IF(OR(補助率="",補助対象経費=""),"",ROUNDDOWN(補助対象経費*補助率,0))</f>
        <v/>
      </c>
      <c r="I20" s="279"/>
      <c r="J20" s="279"/>
      <c r="K20" s="279"/>
      <c r="L20" s="279"/>
      <c r="M20" s="279"/>
      <c r="N20" s="284" t="str">
        <f>IF(H20="","",IF(H20&gt;=2000000,2000000,IF(H20&lt;200000,"補助限度額未達",ROUNDDOWN(H20,-3))))</f>
        <v/>
      </c>
      <c r="O20" s="284"/>
      <c r="P20" s="284"/>
      <c r="Q20" s="284"/>
      <c r="R20" s="284"/>
      <c r="S20" s="284"/>
    </row>
    <row r="21" spans="2:32">
      <c r="B21" s="194" t="s">
        <v>106</v>
      </c>
      <c r="P21" s="143"/>
      <c r="Q21" s="143"/>
    </row>
    <row r="22" spans="2:32">
      <c r="P22" s="143"/>
      <c r="Q22" s="143"/>
    </row>
    <row r="23" spans="2:32" ht="21" customHeight="1">
      <c r="B23" s="195" t="s">
        <v>104</v>
      </c>
      <c r="C23" s="143"/>
      <c r="D23" s="143"/>
      <c r="E23" s="143"/>
      <c r="F23" s="143"/>
      <c r="G23" s="143"/>
      <c r="H23" s="143"/>
      <c r="I23" s="143"/>
      <c r="J23" s="143"/>
      <c r="K23" s="143"/>
      <c r="L23" s="143"/>
      <c r="M23" s="143"/>
      <c r="N23" s="143"/>
      <c r="O23" s="143"/>
      <c r="P23" s="143"/>
      <c r="Q23" s="143"/>
      <c r="R23" s="143"/>
      <c r="S23" s="143"/>
    </row>
    <row r="24" spans="2:32" ht="30" customHeight="1">
      <c r="B24" s="275" t="s">
        <v>51</v>
      </c>
      <c r="C24" s="275"/>
      <c r="D24" s="275"/>
      <c r="E24" s="275"/>
      <c r="F24" s="275"/>
      <c r="G24" s="275"/>
      <c r="H24" s="276" t="s">
        <v>52</v>
      </c>
      <c r="I24" s="276"/>
      <c r="J24" s="276"/>
      <c r="K24" s="276"/>
      <c r="L24" s="276"/>
      <c r="M24" s="276"/>
      <c r="N24" s="277" t="s">
        <v>53</v>
      </c>
      <c r="O24" s="278"/>
      <c r="P24" s="278"/>
      <c r="Q24" s="278"/>
      <c r="R24" s="278"/>
      <c r="S24" s="278"/>
    </row>
    <row r="25" spans="2:32" ht="30" customHeight="1">
      <c r="B25" s="279" t="str">
        <f>IF('②総コスト、エネコス(入力）'!G8="","",'②総コスト、エネコス(入力）'!G8)</f>
        <v/>
      </c>
      <c r="C25" s="279"/>
      <c r="D25" s="279"/>
      <c r="E25" s="279"/>
      <c r="F25" s="279"/>
      <c r="G25" s="279"/>
      <c r="H25" s="279" t="str">
        <f>IF('②総コスト、エネコス(入力）'!G20="","",'②総コスト、エネコス(入力）'!G20)</f>
        <v/>
      </c>
      <c r="I25" s="279"/>
      <c r="J25" s="279"/>
      <c r="K25" s="279"/>
      <c r="L25" s="279"/>
      <c r="M25" s="279"/>
      <c r="N25" s="280" t="str">
        <f>IF(OR(総コスト="",エネコス=""),"",ROUND(エネコス/総コスト,3))</f>
        <v/>
      </c>
      <c r="O25" s="280"/>
      <c r="P25" s="280"/>
      <c r="Q25" s="280"/>
      <c r="R25" s="280"/>
      <c r="S25" s="280"/>
      <c r="AC25" s="143"/>
    </row>
    <row r="26" spans="2:32" ht="21" customHeight="1">
      <c r="C26" s="143"/>
      <c r="D26" s="143"/>
      <c r="E26" s="143"/>
      <c r="F26" s="143"/>
      <c r="G26" s="143"/>
      <c r="H26" s="143"/>
      <c r="I26" s="143"/>
      <c r="J26" s="143"/>
      <c r="K26" s="143"/>
      <c r="L26" s="143"/>
      <c r="M26" s="143"/>
      <c r="N26" s="143"/>
      <c r="O26" s="143"/>
      <c r="P26" s="143"/>
      <c r="Q26" s="143"/>
      <c r="R26" s="143"/>
      <c r="S26" s="143"/>
      <c r="AC26" s="143"/>
    </row>
    <row r="27" spans="2:32" ht="21" customHeight="1">
      <c r="B27" s="155" t="s">
        <v>105</v>
      </c>
      <c r="C27" s="143"/>
      <c r="D27" s="143"/>
      <c r="E27" s="143"/>
      <c r="F27" s="143"/>
      <c r="G27" s="143"/>
      <c r="H27" s="143"/>
      <c r="I27" s="143"/>
      <c r="J27" s="143"/>
      <c r="K27" s="143"/>
      <c r="L27" s="143"/>
      <c r="M27" s="143"/>
      <c r="N27" s="143"/>
      <c r="O27" s="143"/>
      <c r="P27" s="143"/>
      <c r="Q27" s="143"/>
      <c r="R27" s="143"/>
      <c r="S27" s="143"/>
      <c r="AC27" s="143"/>
    </row>
    <row r="28" spans="2:32" ht="30" customHeight="1">
      <c r="B28" s="276" t="s">
        <v>54</v>
      </c>
      <c r="C28" s="276"/>
      <c r="D28" s="276"/>
      <c r="E28" s="276"/>
      <c r="F28" s="276"/>
      <c r="G28" s="276"/>
      <c r="H28" s="276"/>
      <c r="I28" s="276"/>
      <c r="J28" s="276"/>
      <c r="K28" s="276"/>
      <c r="L28" s="276"/>
      <c r="M28" s="276"/>
      <c r="N28" s="296" t="str">
        <f>IF(申請時_年間削減額="","",申請時_年間削減額)</f>
        <v/>
      </c>
      <c r="O28" s="296"/>
      <c r="P28" s="296"/>
      <c r="Q28" s="296"/>
      <c r="R28" s="296"/>
      <c r="S28" s="296"/>
      <c r="AF28" s="143"/>
    </row>
    <row r="29" spans="2:32" ht="39" customHeight="1">
      <c r="B29" s="275" t="s">
        <v>55</v>
      </c>
      <c r="C29" s="275"/>
      <c r="D29" s="275"/>
      <c r="E29" s="275"/>
      <c r="F29" s="275"/>
      <c r="G29" s="275"/>
      <c r="H29" s="275"/>
      <c r="I29" s="275"/>
      <c r="J29" s="275"/>
      <c r="K29" s="277" t="s">
        <v>56</v>
      </c>
      <c r="L29" s="277"/>
      <c r="M29" s="277"/>
      <c r="N29" s="277"/>
      <c r="O29" s="277"/>
      <c r="P29" s="277"/>
      <c r="Q29" s="277"/>
      <c r="R29" s="277"/>
      <c r="S29" s="277"/>
    </row>
    <row r="30" spans="2:32" ht="30" customHeight="1">
      <c r="B30" s="279" t="str">
        <f>IF(OR(エネコス="",設備のエネコス削減額=""),"",エネコス-設備のエネコス削減額)</f>
        <v/>
      </c>
      <c r="C30" s="279"/>
      <c r="D30" s="279"/>
      <c r="E30" s="279"/>
      <c r="F30" s="279"/>
      <c r="G30" s="279"/>
      <c r="H30" s="279"/>
      <c r="I30" s="279"/>
      <c r="J30" s="279"/>
      <c r="K30" s="280" t="str">
        <f>IF(事業後エネコス="","",ROUND((エネコス-B30)/エネコス,3))</f>
        <v/>
      </c>
      <c r="L30" s="280"/>
      <c r="M30" s="280"/>
      <c r="N30" s="280"/>
      <c r="O30" s="280"/>
      <c r="P30" s="280"/>
      <c r="Q30" s="280"/>
      <c r="R30" s="280"/>
      <c r="S30" s="280"/>
    </row>
    <row r="31" spans="2:32" ht="21" customHeight="1">
      <c r="C31" s="143"/>
      <c r="D31" s="143"/>
      <c r="E31" s="143"/>
      <c r="F31" s="143"/>
      <c r="G31" s="143"/>
      <c r="H31" s="143"/>
      <c r="I31" s="143"/>
      <c r="J31" s="143"/>
      <c r="K31" s="143"/>
      <c r="L31" s="143"/>
      <c r="M31" s="143"/>
      <c r="N31" s="143"/>
      <c r="O31" s="143"/>
      <c r="P31" s="143"/>
      <c r="Q31" s="143"/>
      <c r="R31" s="143"/>
      <c r="S31" s="143"/>
    </row>
    <row r="32" spans="2:32" ht="21" customHeight="1">
      <c r="C32" s="143"/>
      <c r="D32" s="143"/>
      <c r="E32" s="143"/>
      <c r="F32" s="143"/>
      <c r="G32" s="143"/>
      <c r="H32" s="143"/>
      <c r="I32" s="143"/>
      <c r="J32" s="143"/>
      <c r="K32" s="143"/>
      <c r="L32" s="143"/>
      <c r="M32" s="143"/>
      <c r="N32" s="143"/>
      <c r="O32" s="143"/>
      <c r="P32" s="143"/>
      <c r="Q32" s="143"/>
      <c r="R32" s="143"/>
      <c r="S32" s="143"/>
    </row>
  </sheetData>
  <sheetProtection algorithmName="SHA-512" hashValue="/Jsz603g1F5uw/quZ2xPt5K0ZJdi7s2Cr74tmrJTApXOh9VvIV8QSJTW9R0Op4jbhL1paa6H7B3m/HDSOC6kww==" saltValue="izZ64V2WuM0XX940+6dE8g==" spinCount="100000" sheet="1" formatCells="0" formatColumns="0" formatRows="0" insertColumns="0" insertRows="0" insertHyperlinks="0"/>
  <mergeCells count="39">
    <mergeCell ref="B29:J29"/>
    <mergeCell ref="B30:J30"/>
    <mergeCell ref="K29:S29"/>
    <mergeCell ref="K30:S30"/>
    <mergeCell ref="B28:M28"/>
    <mergeCell ref="N28:S28"/>
    <mergeCell ref="B12:G12"/>
    <mergeCell ref="H12:M12"/>
    <mergeCell ref="O12:T12"/>
    <mergeCell ref="B8:G10"/>
    <mergeCell ref="H8:X10"/>
    <mergeCell ref="B14:X14"/>
    <mergeCell ref="H17:J17"/>
    <mergeCell ref="B19:G19"/>
    <mergeCell ref="B20:G20"/>
    <mergeCell ref="H20:M20"/>
    <mergeCell ref="H19:M19"/>
    <mergeCell ref="N20:S20"/>
    <mergeCell ref="N19:S19"/>
    <mergeCell ref="B17:G17"/>
    <mergeCell ref="H16:X16"/>
    <mergeCell ref="B16:G16"/>
    <mergeCell ref="B15:G15"/>
    <mergeCell ref="K15:X15"/>
    <mergeCell ref="K17:X17"/>
    <mergeCell ref="H15:J15"/>
    <mergeCell ref="B24:G24"/>
    <mergeCell ref="H24:M24"/>
    <mergeCell ref="N24:S24"/>
    <mergeCell ref="B25:G25"/>
    <mergeCell ref="H25:M25"/>
    <mergeCell ref="N25:S25"/>
    <mergeCell ref="T5:V5"/>
    <mergeCell ref="Q5:S5"/>
    <mergeCell ref="W5:X5"/>
    <mergeCell ref="B5:D5"/>
    <mergeCell ref="E5:H5"/>
    <mergeCell ref="J5:L5"/>
    <mergeCell ref="M5:N5"/>
  </mergeCells>
  <phoneticPr fontId="2"/>
  <dataValidations count="1">
    <dataValidation type="list" allowBlank="1" showInputMessage="1" showErrorMessage="1" sqref="H15" xr:uid="{00000000-0002-0000-0500-000000000000}">
      <formula1>"有,無"</formula1>
    </dataValidation>
  </dataValidations>
  <pageMargins left="0.7" right="0.7" top="0.73" bottom="0.39"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C1:M37"/>
  <sheetViews>
    <sheetView showGridLines="0" view="pageBreakPreview" topLeftCell="A10" zoomScale="85" zoomScaleNormal="100" zoomScaleSheetLayoutView="85" workbookViewId="0">
      <selection activeCell="R16" sqref="R16"/>
    </sheetView>
  </sheetViews>
  <sheetFormatPr defaultColWidth="9" defaultRowHeight="18.75"/>
  <cols>
    <col min="1" max="1" width="1.375" style="149" customWidth="1"/>
    <col min="2" max="4" width="3.125" style="149" customWidth="1"/>
    <col min="5" max="5" width="9" style="149"/>
    <col min="6" max="6" width="17.25" style="149" bestFit="1" customWidth="1"/>
    <col min="7" max="7" width="23.5" style="149" bestFit="1" customWidth="1"/>
    <col min="8" max="13" width="3.125" style="149" customWidth="1"/>
    <col min="14" max="14" width="1.5" style="149" customWidth="1"/>
    <col min="15" max="16" width="3.125" style="149" customWidth="1"/>
    <col min="17" max="16384" width="9" style="149"/>
  </cols>
  <sheetData>
    <row r="1" spans="3:13" ht="3.75" customHeight="1"/>
    <row r="2" spans="3:13">
      <c r="L2" s="148" t="str">
        <f>IF(名称="","","名称："&amp;名称)</f>
        <v/>
      </c>
      <c r="M2" s="148"/>
    </row>
    <row r="3" spans="3:13" ht="24">
      <c r="C3" s="150" t="s">
        <v>111</v>
      </c>
      <c r="L3" s="148"/>
      <c r="M3" s="148"/>
    </row>
    <row r="4" spans="3:13" ht="30.75" customHeight="1">
      <c r="C4" s="299" t="s">
        <v>76</v>
      </c>
      <c r="D4" s="299"/>
      <c r="E4" s="299"/>
      <c r="F4" s="299"/>
      <c r="G4" s="299"/>
      <c r="H4" s="299"/>
      <c r="I4" s="299"/>
      <c r="J4" s="299"/>
      <c r="K4" s="299"/>
      <c r="L4" s="299"/>
      <c r="M4" s="151"/>
    </row>
    <row r="6" spans="3:13" ht="30" customHeight="1">
      <c r="E6" s="303" t="s">
        <v>66</v>
      </c>
      <c r="F6" s="304"/>
      <c r="G6" s="8"/>
      <c r="H6" s="152" t="str">
        <f>IF(ISBLANK(G6),"←いずれか選択","")</f>
        <v>←いずれか選択</v>
      </c>
    </row>
    <row r="7" spans="3:13" ht="9.9499999999999993" customHeight="1"/>
    <row r="8" spans="3:13" ht="30" customHeight="1">
      <c r="E8" s="303" t="s">
        <v>67</v>
      </c>
      <c r="F8" s="304"/>
      <c r="G8" s="77" t="str">
        <f>IF(G6="法人",G13,G18)</f>
        <v/>
      </c>
    </row>
    <row r="9" spans="3:13" ht="9.9499999999999993" customHeight="1"/>
    <row r="10" spans="3:13">
      <c r="E10" s="153" t="s">
        <v>69</v>
      </c>
    </row>
    <row r="11" spans="3:13" ht="36" customHeight="1">
      <c r="F11" s="154" t="s">
        <v>61</v>
      </c>
      <c r="G11" s="9"/>
    </row>
    <row r="12" spans="3:13" ht="36" customHeight="1">
      <c r="E12" s="155"/>
      <c r="F12" s="156" t="s">
        <v>68</v>
      </c>
      <c r="G12" s="9"/>
    </row>
    <row r="13" spans="3:13" ht="36" customHeight="1">
      <c r="E13" s="155"/>
      <c r="F13" s="154" t="s">
        <v>63</v>
      </c>
      <c r="G13" s="77" t="str">
        <f>IF(SUM(G11:G12)=0,"",SUM(G11:G12))</f>
        <v/>
      </c>
    </row>
    <row r="14" spans="3:13" ht="9.9499999999999993" customHeight="1">
      <c r="E14" s="155"/>
      <c r="F14" s="143"/>
      <c r="G14" s="143"/>
    </row>
    <row r="15" spans="3:13">
      <c r="E15" s="157" t="s">
        <v>70</v>
      </c>
      <c r="G15" s="155"/>
      <c r="H15" s="155"/>
    </row>
    <row r="16" spans="3:13" ht="54" customHeight="1">
      <c r="F16" s="158" t="s">
        <v>64</v>
      </c>
      <c r="G16" s="10"/>
    </row>
    <row r="17" spans="3:13" ht="54">
      <c r="E17" s="155"/>
      <c r="F17" s="158" t="s">
        <v>65</v>
      </c>
      <c r="G17" s="10"/>
    </row>
    <row r="18" spans="3:13" ht="30" customHeight="1">
      <c r="E18" s="155"/>
      <c r="F18" s="154" t="s">
        <v>63</v>
      </c>
      <c r="G18" s="77" t="str">
        <f>IF(SUM(G16:G17)=0,"",SUM(G16:G17))</f>
        <v/>
      </c>
    </row>
    <row r="19" spans="3:13" ht="9.9499999999999993" customHeight="1"/>
    <row r="20" spans="3:13" ht="30" customHeight="1" thickBot="1">
      <c r="E20" s="305" t="s">
        <v>71</v>
      </c>
      <c r="F20" s="306"/>
      <c r="G20" s="159" t="str">
        <f>IF(SUM(G21:G30)=0,"",SUM(G21:G30))</f>
        <v/>
      </c>
    </row>
    <row r="21" spans="3:13">
      <c r="E21" s="300" t="s">
        <v>72</v>
      </c>
      <c r="F21" s="76" t="s">
        <v>99</v>
      </c>
      <c r="G21" s="12"/>
    </row>
    <row r="22" spans="3:13">
      <c r="E22" s="301"/>
      <c r="F22" s="75" t="s">
        <v>62</v>
      </c>
      <c r="G22" s="13"/>
    </row>
    <row r="23" spans="3:13">
      <c r="E23" s="301"/>
      <c r="F23" s="8"/>
      <c r="G23" s="13"/>
    </row>
    <row r="24" spans="3:13">
      <c r="E24" s="301"/>
      <c r="F24" s="8"/>
      <c r="G24" s="13"/>
    </row>
    <row r="25" spans="3:13" ht="19.5" thickBot="1">
      <c r="E25" s="302"/>
      <c r="F25" s="11"/>
      <c r="G25" s="14"/>
    </row>
    <row r="26" spans="3:13">
      <c r="E26" s="300" t="s">
        <v>73</v>
      </c>
      <c r="F26" s="76" t="s">
        <v>99</v>
      </c>
      <c r="G26" s="12"/>
    </row>
    <row r="27" spans="3:13">
      <c r="E27" s="301"/>
      <c r="F27" s="75" t="s">
        <v>62</v>
      </c>
      <c r="G27" s="13"/>
    </row>
    <row r="28" spans="3:13">
      <c r="E28" s="301"/>
      <c r="F28" s="8"/>
      <c r="G28" s="13"/>
    </row>
    <row r="29" spans="3:13">
      <c r="E29" s="301"/>
      <c r="F29" s="8"/>
      <c r="G29" s="13"/>
    </row>
    <row r="30" spans="3:13" ht="19.5" thickBot="1">
      <c r="E30" s="302"/>
      <c r="F30" s="11"/>
      <c r="G30" s="14"/>
    </row>
    <row r="31" spans="3:13" ht="18.75" customHeight="1">
      <c r="C31" s="297" t="s">
        <v>476</v>
      </c>
      <c r="D31" s="297"/>
      <c r="E31" s="297"/>
      <c r="F31" s="297"/>
      <c r="G31" s="297"/>
      <c r="H31" s="297"/>
      <c r="I31" s="297"/>
      <c r="J31" s="297"/>
      <c r="K31" s="297"/>
      <c r="L31" s="297"/>
      <c r="M31" s="160"/>
    </row>
    <row r="32" spans="3:13">
      <c r="C32" s="297"/>
      <c r="D32" s="297"/>
      <c r="E32" s="297"/>
      <c r="F32" s="297"/>
      <c r="G32" s="297"/>
      <c r="H32" s="297"/>
      <c r="I32" s="297"/>
      <c r="J32" s="297"/>
      <c r="K32" s="297"/>
      <c r="L32" s="297"/>
      <c r="M32" s="160"/>
    </row>
    <row r="33" spans="3:13" ht="9.9499999999999993" customHeight="1">
      <c r="E33" s="160"/>
      <c r="F33" s="160"/>
      <c r="G33" s="160"/>
      <c r="H33" s="160"/>
      <c r="I33" s="160"/>
      <c r="J33" s="160"/>
    </row>
    <row r="34" spans="3:13" ht="18.75" customHeight="1">
      <c r="C34" s="298" t="s">
        <v>477</v>
      </c>
      <c r="D34" s="298"/>
      <c r="E34" s="298"/>
      <c r="F34" s="298"/>
      <c r="G34" s="298"/>
      <c r="H34" s="298"/>
      <c r="I34" s="298"/>
      <c r="J34" s="298"/>
      <c r="K34" s="298"/>
      <c r="L34" s="298"/>
      <c r="M34" s="161"/>
    </row>
    <row r="35" spans="3:13" ht="18.75" customHeight="1">
      <c r="C35" s="298"/>
      <c r="D35" s="298"/>
      <c r="E35" s="298"/>
      <c r="F35" s="298"/>
      <c r="G35" s="298"/>
      <c r="H35" s="298"/>
      <c r="I35" s="298"/>
      <c r="J35" s="298"/>
      <c r="K35" s="298"/>
      <c r="L35" s="298"/>
      <c r="M35" s="161"/>
    </row>
    <row r="36" spans="3:13" ht="19.5" customHeight="1">
      <c r="C36" s="298"/>
      <c r="D36" s="298"/>
      <c r="E36" s="298"/>
      <c r="F36" s="298"/>
      <c r="G36" s="298"/>
      <c r="H36" s="298"/>
      <c r="I36" s="298"/>
      <c r="J36" s="298"/>
      <c r="K36" s="298"/>
      <c r="L36" s="298"/>
      <c r="M36" s="161"/>
    </row>
    <row r="37" spans="3:13" ht="4.5" customHeight="1"/>
  </sheetData>
  <sheetProtection algorithmName="SHA-512" hashValue="g8qaqVOewwgFVzWrhCU1MG7kZEvv4JaqxxwdJSK+EbwlcS4YQeqpwxHq1SpjXh4cqAEIN8DyZByuBB6eZ8C2yw==" saltValue="9Mxwv6cX7TOikFbZCxSd7w==" spinCount="100000" sheet="1" formatCells="0" formatColumns="0" formatRows="0" insertHyperlinks="0" sort="0" autoFilter="0" pivotTables="0"/>
  <mergeCells count="8">
    <mergeCell ref="C31:L32"/>
    <mergeCell ref="C34:L36"/>
    <mergeCell ref="C4:L4"/>
    <mergeCell ref="E26:E30"/>
    <mergeCell ref="E6:F6"/>
    <mergeCell ref="E8:F8"/>
    <mergeCell ref="E20:F20"/>
    <mergeCell ref="E21:E25"/>
  </mergeCells>
  <phoneticPr fontId="2"/>
  <dataValidations count="1">
    <dataValidation type="list" allowBlank="1" showInputMessage="1" showErrorMessage="1" sqref="G6" xr:uid="{00000000-0002-0000-0600-000000000000}">
      <formula1>"法人,個人事業者"</formula1>
    </dataValidation>
  </dataValidations>
  <printOptions horizontalCentered="1" verticalCentered="1"/>
  <pageMargins left="0.70866141732283472" right="0.70866141732283472" top="0.47244094488188981" bottom="0.55118110236220474"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S11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6" sqref="A6"/>
      <selection pane="bottomRight" activeCell="B6" sqref="B6"/>
    </sheetView>
  </sheetViews>
  <sheetFormatPr defaultColWidth="8.625" defaultRowHeight="18.75"/>
  <cols>
    <col min="1" max="1" width="5.875" style="143" customWidth="1"/>
    <col min="2" max="2" width="25.5" style="143" bestFit="1" customWidth="1"/>
    <col min="3" max="3" width="5.5" style="143" bestFit="1" customWidth="1"/>
    <col min="4" max="5" width="13" style="143" bestFit="1" customWidth="1"/>
    <col min="6" max="7" width="13" style="143" customWidth="1"/>
    <col min="8" max="8" width="17.25" style="143" bestFit="1" customWidth="1"/>
    <col min="9" max="9" width="15.375" style="143" bestFit="1" customWidth="1"/>
    <col min="10" max="10" width="7.875" style="143" customWidth="1"/>
    <col min="11" max="11" width="22.625" style="143" customWidth="1"/>
    <col min="12" max="12" width="8.875" style="143" bestFit="1" customWidth="1"/>
    <col min="13" max="13" width="22.625" style="143" customWidth="1"/>
    <col min="14" max="14" width="3.125" style="143" customWidth="1"/>
    <col min="15" max="15" width="15.625" style="163" customWidth="1"/>
    <col min="16" max="16" width="80.625" style="143" customWidth="1"/>
    <col min="17" max="17" width="21.375" style="143" bestFit="1" customWidth="1"/>
    <col min="18" max="18" width="13" style="143" bestFit="1" customWidth="1"/>
    <col min="19" max="19" width="9.5" style="143" bestFit="1" customWidth="1"/>
    <col min="20" max="16384" width="8.625" style="143"/>
  </cols>
  <sheetData>
    <row r="1" spans="1:19" ht="18.75" customHeight="1">
      <c r="A1" s="162"/>
      <c r="K1" s="148" t="str">
        <f>IF(名称="","","名称："&amp;名称)</f>
        <v/>
      </c>
      <c r="L1" s="148"/>
      <c r="M1" s="148"/>
    </row>
    <row r="2" spans="1:19" ht="25.5">
      <c r="A2" s="164" t="s">
        <v>474</v>
      </c>
    </row>
    <row r="3" spans="1:19" ht="18.75" customHeight="1">
      <c r="E3" s="165"/>
      <c r="F3" s="165"/>
      <c r="G3" s="165"/>
      <c r="I3" s="143" t="s">
        <v>540</v>
      </c>
      <c r="J3" s="166"/>
      <c r="K3" s="167"/>
      <c r="L3" s="167"/>
      <c r="M3" s="168"/>
    </row>
    <row r="4" spans="1:19" ht="54" customHeight="1">
      <c r="A4" s="315" t="s">
        <v>60</v>
      </c>
      <c r="B4" s="315" t="s">
        <v>57</v>
      </c>
      <c r="C4" s="315" t="s">
        <v>58</v>
      </c>
      <c r="D4" s="313" t="s">
        <v>59</v>
      </c>
      <c r="E4" s="311" t="s">
        <v>534</v>
      </c>
      <c r="F4" s="311" t="s">
        <v>543</v>
      </c>
      <c r="G4" s="311" t="s">
        <v>535</v>
      </c>
      <c r="H4" s="313" t="s">
        <v>140</v>
      </c>
      <c r="I4" s="313" t="s">
        <v>541</v>
      </c>
      <c r="J4" s="307" t="s">
        <v>478</v>
      </c>
      <c r="K4" s="307" t="s">
        <v>479</v>
      </c>
      <c r="L4" s="309" t="s">
        <v>536</v>
      </c>
      <c r="M4" s="310"/>
    </row>
    <row r="5" spans="1:19" ht="36">
      <c r="A5" s="316"/>
      <c r="B5" s="316"/>
      <c r="C5" s="316"/>
      <c r="D5" s="314"/>
      <c r="E5" s="312"/>
      <c r="F5" s="312"/>
      <c r="G5" s="312"/>
      <c r="H5" s="314"/>
      <c r="I5" s="314"/>
      <c r="J5" s="308"/>
      <c r="K5" s="308"/>
      <c r="L5" s="169" t="s">
        <v>542</v>
      </c>
      <c r="M5" s="169" t="s">
        <v>584</v>
      </c>
    </row>
    <row r="6" spans="1:19" ht="27" customHeight="1">
      <c r="A6" s="192">
        <v>1</v>
      </c>
      <c r="B6" s="21"/>
      <c r="C6" s="113"/>
      <c r="D6" s="114"/>
      <c r="E6" s="115" t="str">
        <f t="shared" ref="E6:E15" si="0">IF(OR(ISBLANK(C6),ISBLANK(D6)),"",C6*D6)</f>
        <v/>
      </c>
      <c r="F6" s="188"/>
      <c r="G6" s="115" t="str">
        <f>IF(L6="×",0,IF(OR(ISBLANK(E6),ISBLANK(F6)),"",E6-F6))</f>
        <v/>
      </c>
      <c r="H6" s="211"/>
      <c r="I6" s="116"/>
      <c r="J6" s="117"/>
      <c r="K6" s="118"/>
      <c r="L6" s="119"/>
      <c r="M6" s="118"/>
      <c r="O6" s="170" t="str">
        <f>IF(B6="","",IF(J6="","←　発注先の所在地、発注先名が入力されていません",""))</f>
        <v/>
      </c>
    </row>
    <row r="7" spans="1:19" ht="27" customHeight="1">
      <c r="A7" s="192">
        <v>2</v>
      </c>
      <c r="B7" s="21"/>
      <c r="C7" s="113"/>
      <c r="D7" s="114"/>
      <c r="E7" s="115" t="str">
        <f t="shared" si="0"/>
        <v/>
      </c>
      <c r="F7" s="188"/>
      <c r="G7" s="115" t="str">
        <f t="shared" ref="G7:G70" si="1">IF(L7="×",0,IF(OR(ISBLANK(E7),ISBLANK(F7)),"",E7-F7))</f>
        <v/>
      </c>
      <c r="H7" s="211"/>
      <c r="I7" s="116"/>
      <c r="J7" s="117"/>
      <c r="K7" s="118"/>
      <c r="L7" s="119"/>
      <c r="M7" s="118"/>
      <c r="O7" s="170" t="str">
        <f t="shared" ref="O7:O15" si="2">IF(B7="","",IF(J7="","←　発注先の所在地、発注先名が入力されていません",""))</f>
        <v/>
      </c>
    </row>
    <row r="8" spans="1:19" ht="27" customHeight="1">
      <c r="A8" s="192">
        <v>3</v>
      </c>
      <c r="B8" s="21"/>
      <c r="C8" s="113"/>
      <c r="D8" s="114"/>
      <c r="E8" s="115" t="str">
        <f t="shared" si="0"/>
        <v/>
      </c>
      <c r="F8" s="188"/>
      <c r="G8" s="115" t="str">
        <f t="shared" si="1"/>
        <v/>
      </c>
      <c r="H8" s="211"/>
      <c r="I8" s="116"/>
      <c r="J8" s="117"/>
      <c r="K8" s="118"/>
      <c r="L8" s="119"/>
      <c r="M8" s="118"/>
      <c r="O8" s="170" t="str">
        <f t="shared" si="2"/>
        <v/>
      </c>
    </row>
    <row r="9" spans="1:19" ht="27" customHeight="1">
      <c r="A9" s="192">
        <v>4</v>
      </c>
      <c r="B9" s="21"/>
      <c r="C9" s="113"/>
      <c r="D9" s="114"/>
      <c r="E9" s="115" t="str">
        <f t="shared" si="0"/>
        <v/>
      </c>
      <c r="F9" s="188"/>
      <c r="G9" s="115" t="str">
        <f t="shared" si="1"/>
        <v/>
      </c>
      <c r="H9" s="211"/>
      <c r="I9" s="116"/>
      <c r="J9" s="117"/>
      <c r="K9" s="118"/>
      <c r="L9" s="119"/>
      <c r="M9" s="118"/>
      <c r="O9" s="170" t="str">
        <f t="shared" si="2"/>
        <v/>
      </c>
    </row>
    <row r="10" spans="1:19" ht="27" customHeight="1">
      <c r="A10" s="192">
        <v>5</v>
      </c>
      <c r="B10" s="21"/>
      <c r="C10" s="113"/>
      <c r="D10" s="114"/>
      <c r="E10" s="115" t="str">
        <f>IF(OR(ISBLANK(C10),ISBLANK(D10)),"",C10*D10)</f>
        <v/>
      </c>
      <c r="F10" s="188"/>
      <c r="G10" s="115" t="str">
        <f t="shared" si="1"/>
        <v/>
      </c>
      <c r="H10" s="211"/>
      <c r="I10" s="116"/>
      <c r="J10" s="117"/>
      <c r="K10" s="118"/>
      <c r="L10" s="119"/>
      <c r="M10" s="118"/>
      <c r="O10" s="170" t="str">
        <f t="shared" si="2"/>
        <v/>
      </c>
    </row>
    <row r="11" spans="1:19" ht="27" customHeight="1">
      <c r="A11" s="192">
        <v>6</v>
      </c>
      <c r="B11" s="21"/>
      <c r="C11" s="113"/>
      <c r="D11" s="114"/>
      <c r="E11" s="115" t="str">
        <f t="shared" si="0"/>
        <v/>
      </c>
      <c r="F11" s="188"/>
      <c r="G11" s="115" t="str">
        <f t="shared" si="1"/>
        <v/>
      </c>
      <c r="H11" s="211"/>
      <c r="I11" s="116"/>
      <c r="J11" s="117"/>
      <c r="K11" s="118"/>
      <c r="L11" s="119"/>
      <c r="M11" s="118"/>
      <c r="O11" s="170" t="str">
        <f t="shared" si="2"/>
        <v/>
      </c>
    </row>
    <row r="12" spans="1:19" ht="27" customHeight="1">
      <c r="A12" s="192">
        <v>7</v>
      </c>
      <c r="B12" s="21"/>
      <c r="C12" s="113"/>
      <c r="D12" s="114"/>
      <c r="E12" s="115" t="str">
        <f t="shared" si="0"/>
        <v/>
      </c>
      <c r="F12" s="188"/>
      <c r="G12" s="115" t="str">
        <f t="shared" si="1"/>
        <v/>
      </c>
      <c r="H12" s="211"/>
      <c r="I12" s="116"/>
      <c r="J12" s="117"/>
      <c r="K12" s="118"/>
      <c r="L12" s="119"/>
      <c r="M12" s="118"/>
      <c r="O12" s="170" t="str">
        <f t="shared" si="2"/>
        <v/>
      </c>
      <c r="S12" s="171"/>
    </row>
    <row r="13" spans="1:19" ht="27" customHeight="1">
      <c r="A13" s="192">
        <v>8</v>
      </c>
      <c r="B13" s="21"/>
      <c r="C13" s="113"/>
      <c r="D13" s="114"/>
      <c r="E13" s="115" t="str">
        <f t="shared" si="0"/>
        <v/>
      </c>
      <c r="F13" s="188"/>
      <c r="G13" s="115" t="str">
        <f t="shared" si="1"/>
        <v/>
      </c>
      <c r="H13" s="211"/>
      <c r="I13" s="116"/>
      <c r="J13" s="117"/>
      <c r="K13" s="118"/>
      <c r="L13" s="119"/>
      <c r="M13" s="118"/>
      <c r="O13" s="170" t="str">
        <f t="shared" si="2"/>
        <v/>
      </c>
    </row>
    <row r="14" spans="1:19" ht="27" customHeight="1">
      <c r="A14" s="192">
        <v>9</v>
      </c>
      <c r="B14" s="21"/>
      <c r="C14" s="113"/>
      <c r="D14" s="114"/>
      <c r="E14" s="115" t="str">
        <f t="shared" si="0"/>
        <v/>
      </c>
      <c r="F14" s="188"/>
      <c r="G14" s="115" t="str">
        <f t="shared" si="1"/>
        <v/>
      </c>
      <c r="H14" s="211"/>
      <c r="I14" s="116"/>
      <c r="J14" s="117"/>
      <c r="K14" s="118"/>
      <c r="L14" s="119"/>
      <c r="M14" s="118"/>
      <c r="O14" s="170" t="str">
        <f>IF(B14="","",IF(J14="","←　発注先の所在地、発注先名が入力されていません",""))</f>
        <v/>
      </c>
    </row>
    <row r="15" spans="1:19" ht="27" customHeight="1">
      <c r="A15" s="192">
        <v>10</v>
      </c>
      <c r="B15" s="21"/>
      <c r="C15" s="113"/>
      <c r="D15" s="114"/>
      <c r="E15" s="115" t="str">
        <f t="shared" si="0"/>
        <v/>
      </c>
      <c r="F15" s="188"/>
      <c r="G15" s="115" t="str">
        <f t="shared" si="1"/>
        <v/>
      </c>
      <c r="H15" s="211"/>
      <c r="I15" s="116"/>
      <c r="J15" s="117"/>
      <c r="K15" s="118"/>
      <c r="L15" s="119"/>
      <c r="M15" s="118"/>
      <c r="O15" s="170" t="str">
        <f t="shared" si="2"/>
        <v/>
      </c>
    </row>
    <row r="16" spans="1:19" ht="27" hidden="1" customHeight="1">
      <c r="A16" s="192">
        <v>11</v>
      </c>
      <c r="B16" s="21"/>
      <c r="C16" s="113"/>
      <c r="D16" s="114"/>
      <c r="E16" s="115" t="str">
        <f>IF(OR(ISBLANK(C16),ISBLANK(D16)),"",C16*D16)</f>
        <v/>
      </c>
      <c r="F16" s="188"/>
      <c r="G16" s="115" t="str">
        <f t="shared" si="1"/>
        <v/>
      </c>
      <c r="H16" s="211"/>
      <c r="I16" s="116"/>
      <c r="J16" s="117"/>
      <c r="K16" s="118"/>
      <c r="L16" s="119"/>
      <c r="M16" s="118"/>
      <c r="O16" s="170" t="str">
        <f>IF(B16="","",IF(J16="","←　発注先の所在地、発注先名が入力されていません",""))</f>
        <v/>
      </c>
    </row>
    <row r="17" spans="1:19" ht="27" hidden="1" customHeight="1">
      <c r="A17" s="192">
        <v>12</v>
      </c>
      <c r="B17" s="21"/>
      <c r="C17" s="113"/>
      <c r="D17" s="114"/>
      <c r="E17" s="115" t="str">
        <f>IF(OR(ISBLANK(C17),ISBLANK(D17)),"",C17*D17)</f>
        <v/>
      </c>
      <c r="F17" s="188"/>
      <c r="G17" s="115" t="str">
        <f t="shared" si="1"/>
        <v/>
      </c>
      <c r="H17" s="211"/>
      <c r="I17" s="116"/>
      <c r="J17" s="117"/>
      <c r="K17" s="118"/>
      <c r="L17" s="119"/>
      <c r="M17" s="118"/>
      <c r="O17" s="170" t="str">
        <f t="shared" ref="O17:O26" si="3">IF(B17="","",IF(J17="","←　発注先の所在地、発注先名が入力されていません",""))</f>
        <v/>
      </c>
    </row>
    <row r="18" spans="1:19" ht="27" hidden="1" customHeight="1">
      <c r="A18" s="192">
        <v>13</v>
      </c>
      <c r="B18" s="21"/>
      <c r="C18" s="113"/>
      <c r="D18" s="114"/>
      <c r="E18" s="115" t="str">
        <f>IF(OR(ISBLANK(C18),ISBLANK(D18)),"",C18*D18)</f>
        <v/>
      </c>
      <c r="F18" s="188"/>
      <c r="G18" s="115" t="str">
        <f t="shared" si="1"/>
        <v/>
      </c>
      <c r="H18" s="211"/>
      <c r="I18" s="116"/>
      <c r="J18" s="117"/>
      <c r="K18" s="118"/>
      <c r="L18" s="119"/>
      <c r="M18" s="118"/>
      <c r="O18" s="170" t="str">
        <f t="shared" si="3"/>
        <v/>
      </c>
    </row>
    <row r="19" spans="1:19" ht="27" hidden="1" customHeight="1">
      <c r="A19" s="192">
        <v>14</v>
      </c>
      <c r="B19" s="21"/>
      <c r="C19" s="113"/>
      <c r="D19" s="114"/>
      <c r="E19" s="115" t="str">
        <f>IF(OR(ISBLANK(C19),ISBLANK(D19)),"",C19*D19)</f>
        <v/>
      </c>
      <c r="F19" s="188"/>
      <c r="G19" s="115" t="str">
        <f t="shared" si="1"/>
        <v/>
      </c>
      <c r="H19" s="211"/>
      <c r="I19" s="116"/>
      <c r="J19" s="117"/>
      <c r="K19" s="118"/>
      <c r="L19" s="119"/>
      <c r="M19" s="118"/>
      <c r="O19" s="170" t="str">
        <f t="shared" si="3"/>
        <v/>
      </c>
    </row>
    <row r="20" spans="1:19" ht="27" hidden="1" customHeight="1">
      <c r="A20" s="192">
        <v>15</v>
      </c>
      <c r="B20" s="21"/>
      <c r="C20" s="113"/>
      <c r="D20" s="114"/>
      <c r="E20" s="115" t="str">
        <f>IF(OR(ISBLANK(C20),ISBLANK(D20)),"",C20*D20)</f>
        <v/>
      </c>
      <c r="F20" s="188"/>
      <c r="G20" s="115" t="str">
        <f t="shared" si="1"/>
        <v/>
      </c>
      <c r="H20" s="211"/>
      <c r="I20" s="116"/>
      <c r="J20" s="117"/>
      <c r="K20" s="118"/>
      <c r="L20" s="119"/>
      <c r="M20" s="118"/>
      <c r="O20" s="170" t="str">
        <f t="shared" si="3"/>
        <v/>
      </c>
    </row>
    <row r="21" spans="1:19" ht="27" hidden="1" customHeight="1">
      <c r="A21" s="192">
        <v>16</v>
      </c>
      <c r="B21" s="21"/>
      <c r="C21" s="113"/>
      <c r="D21" s="114"/>
      <c r="E21" s="115" t="str">
        <f t="shared" ref="E21:E30" si="4">IF(OR(ISBLANK(C21),ISBLANK(D21)),"",C21*D21)</f>
        <v/>
      </c>
      <c r="F21" s="188"/>
      <c r="G21" s="115" t="str">
        <f t="shared" si="1"/>
        <v/>
      </c>
      <c r="H21" s="211"/>
      <c r="I21" s="116"/>
      <c r="J21" s="117"/>
      <c r="K21" s="118"/>
      <c r="L21" s="119"/>
      <c r="M21" s="118"/>
      <c r="O21" s="170" t="str">
        <f t="shared" si="3"/>
        <v/>
      </c>
    </row>
    <row r="22" spans="1:19" ht="27" hidden="1" customHeight="1">
      <c r="A22" s="192">
        <v>17</v>
      </c>
      <c r="B22" s="21"/>
      <c r="C22" s="113"/>
      <c r="D22" s="114"/>
      <c r="E22" s="115" t="str">
        <f t="shared" si="4"/>
        <v/>
      </c>
      <c r="F22" s="188"/>
      <c r="G22" s="115" t="str">
        <f t="shared" si="1"/>
        <v/>
      </c>
      <c r="H22" s="211"/>
      <c r="I22" s="116"/>
      <c r="J22" s="117"/>
      <c r="K22" s="118"/>
      <c r="L22" s="119"/>
      <c r="M22" s="118"/>
      <c r="O22" s="170" t="str">
        <f t="shared" si="3"/>
        <v/>
      </c>
      <c r="S22" s="171"/>
    </row>
    <row r="23" spans="1:19" ht="27" hidden="1" customHeight="1">
      <c r="A23" s="192">
        <v>18</v>
      </c>
      <c r="B23" s="21"/>
      <c r="C23" s="113"/>
      <c r="D23" s="114"/>
      <c r="E23" s="115" t="str">
        <f t="shared" si="4"/>
        <v/>
      </c>
      <c r="F23" s="188"/>
      <c r="G23" s="115" t="str">
        <f t="shared" si="1"/>
        <v/>
      </c>
      <c r="H23" s="211"/>
      <c r="I23" s="116"/>
      <c r="J23" s="117"/>
      <c r="K23" s="118"/>
      <c r="L23" s="119"/>
      <c r="M23" s="118"/>
      <c r="O23" s="170" t="str">
        <f t="shared" si="3"/>
        <v/>
      </c>
    </row>
    <row r="24" spans="1:19" ht="27" hidden="1" customHeight="1">
      <c r="A24" s="192">
        <v>19</v>
      </c>
      <c r="B24" s="21"/>
      <c r="C24" s="113"/>
      <c r="D24" s="114"/>
      <c r="E24" s="115" t="str">
        <f t="shared" si="4"/>
        <v/>
      </c>
      <c r="F24" s="188"/>
      <c r="G24" s="115" t="str">
        <f t="shared" si="1"/>
        <v/>
      </c>
      <c r="H24" s="211"/>
      <c r="I24" s="116"/>
      <c r="J24" s="117"/>
      <c r="K24" s="118"/>
      <c r="L24" s="119"/>
      <c r="M24" s="118"/>
      <c r="O24" s="170" t="str">
        <f t="shared" si="3"/>
        <v/>
      </c>
    </row>
    <row r="25" spans="1:19" ht="27" hidden="1" customHeight="1">
      <c r="A25" s="192">
        <v>20</v>
      </c>
      <c r="B25" s="21"/>
      <c r="C25" s="113"/>
      <c r="D25" s="114"/>
      <c r="E25" s="115" t="str">
        <f t="shared" si="4"/>
        <v/>
      </c>
      <c r="F25" s="188"/>
      <c r="G25" s="115" t="str">
        <f t="shared" si="1"/>
        <v/>
      </c>
      <c r="H25" s="211"/>
      <c r="I25" s="116"/>
      <c r="J25" s="117"/>
      <c r="K25" s="118"/>
      <c r="L25" s="119"/>
      <c r="M25" s="118"/>
      <c r="O25" s="170" t="str">
        <f t="shared" si="3"/>
        <v/>
      </c>
    </row>
    <row r="26" spans="1:19" ht="27" hidden="1" customHeight="1">
      <c r="A26" s="192">
        <v>21</v>
      </c>
      <c r="B26" s="21"/>
      <c r="C26" s="113"/>
      <c r="D26" s="114"/>
      <c r="E26" s="115" t="str">
        <f t="shared" si="4"/>
        <v/>
      </c>
      <c r="F26" s="188"/>
      <c r="G26" s="115" t="str">
        <f t="shared" si="1"/>
        <v/>
      </c>
      <c r="H26" s="211"/>
      <c r="I26" s="116"/>
      <c r="J26" s="117"/>
      <c r="K26" s="118"/>
      <c r="L26" s="119"/>
      <c r="M26" s="118"/>
      <c r="O26" s="170" t="str">
        <f t="shared" si="3"/>
        <v/>
      </c>
    </row>
    <row r="27" spans="1:19" ht="27" hidden="1" customHeight="1">
      <c r="A27" s="192">
        <v>22</v>
      </c>
      <c r="B27" s="21"/>
      <c r="C27" s="113"/>
      <c r="D27" s="114"/>
      <c r="E27" s="115" t="str">
        <f t="shared" si="4"/>
        <v/>
      </c>
      <c r="F27" s="188"/>
      <c r="G27" s="115" t="str">
        <f t="shared" si="1"/>
        <v/>
      </c>
      <c r="H27" s="211"/>
      <c r="I27" s="116"/>
      <c r="J27" s="117"/>
      <c r="K27" s="118"/>
      <c r="L27" s="119"/>
      <c r="M27" s="118"/>
      <c r="O27" s="170" t="str">
        <f>IF(B27="","",IF(J27="","←　発注先の所在地、発注先名が入力されていません",""))</f>
        <v/>
      </c>
    </row>
    <row r="28" spans="1:19" ht="27" hidden="1" customHeight="1">
      <c r="A28" s="192">
        <v>23</v>
      </c>
      <c r="B28" s="21"/>
      <c r="C28" s="113"/>
      <c r="D28" s="114"/>
      <c r="E28" s="115" t="str">
        <f t="shared" si="4"/>
        <v/>
      </c>
      <c r="F28" s="188"/>
      <c r="G28" s="115" t="str">
        <f t="shared" si="1"/>
        <v/>
      </c>
      <c r="H28" s="211"/>
      <c r="I28" s="116"/>
      <c r="J28" s="117"/>
      <c r="K28" s="118"/>
      <c r="L28" s="119"/>
      <c r="M28" s="118"/>
      <c r="O28" s="170" t="str">
        <f t="shared" ref="O28:O36" si="5">IF(B28="","",IF(J28="","←　発注先の所在地、発注先名が入力されていません",""))</f>
        <v/>
      </c>
    </row>
    <row r="29" spans="1:19" ht="27" hidden="1" customHeight="1">
      <c r="A29" s="192">
        <v>24</v>
      </c>
      <c r="B29" s="21"/>
      <c r="C29" s="113"/>
      <c r="D29" s="114"/>
      <c r="E29" s="115" t="str">
        <f t="shared" si="4"/>
        <v/>
      </c>
      <c r="F29" s="188"/>
      <c r="G29" s="115" t="str">
        <f t="shared" si="1"/>
        <v/>
      </c>
      <c r="H29" s="211"/>
      <c r="I29" s="116"/>
      <c r="J29" s="117"/>
      <c r="K29" s="118"/>
      <c r="L29" s="119"/>
      <c r="M29" s="118"/>
      <c r="O29" s="170" t="str">
        <f t="shared" si="5"/>
        <v/>
      </c>
    </row>
    <row r="30" spans="1:19" ht="27" hidden="1" customHeight="1">
      <c r="A30" s="192">
        <v>25</v>
      </c>
      <c r="B30" s="21"/>
      <c r="C30" s="113"/>
      <c r="D30" s="114"/>
      <c r="E30" s="115" t="str">
        <f t="shared" si="4"/>
        <v/>
      </c>
      <c r="F30" s="188"/>
      <c r="G30" s="115" t="str">
        <f t="shared" si="1"/>
        <v/>
      </c>
      <c r="H30" s="211"/>
      <c r="I30" s="116"/>
      <c r="J30" s="117"/>
      <c r="K30" s="118"/>
      <c r="L30" s="119"/>
      <c r="M30" s="118"/>
      <c r="O30" s="170" t="str">
        <f t="shared" si="5"/>
        <v/>
      </c>
    </row>
    <row r="31" spans="1:19" ht="27" hidden="1" customHeight="1">
      <c r="A31" s="192">
        <v>26</v>
      </c>
      <c r="B31" s="21"/>
      <c r="C31" s="113"/>
      <c r="D31" s="114"/>
      <c r="E31" s="115" t="str">
        <f>IF(OR(ISBLANK(C31),ISBLANK(D31)),"",C31*D31)</f>
        <v/>
      </c>
      <c r="F31" s="188"/>
      <c r="G31" s="115" t="str">
        <f t="shared" si="1"/>
        <v/>
      </c>
      <c r="H31" s="211"/>
      <c r="I31" s="116"/>
      <c r="J31" s="117"/>
      <c r="K31" s="118"/>
      <c r="L31" s="119"/>
      <c r="M31" s="118"/>
      <c r="O31" s="170" t="str">
        <f t="shared" si="5"/>
        <v/>
      </c>
    </row>
    <row r="32" spans="1:19" ht="27" hidden="1" customHeight="1">
      <c r="A32" s="192">
        <v>27</v>
      </c>
      <c r="B32" s="21"/>
      <c r="C32" s="113"/>
      <c r="D32" s="114"/>
      <c r="E32" s="115" t="str">
        <f t="shared" ref="E32:E40" si="6">IF(OR(ISBLANK(C32),ISBLANK(D32)),"",C32*D32)</f>
        <v/>
      </c>
      <c r="F32" s="188"/>
      <c r="G32" s="115" t="str">
        <f t="shared" si="1"/>
        <v/>
      </c>
      <c r="H32" s="211"/>
      <c r="I32" s="116"/>
      <c r="J32" s="117"/>
      <c r="K32" s="118"/>
      <c r="L32" s="119"/>
      <c r="M32" s="118"/>
      <c r="O32" s="170" t="str">
        <f t="shared" si="5"/>
        <v/>
      </c>
    </row>
    <row r="33" spans="1:19" ht="27" hidden="1" customHeight="1">
      <c r="A33" s="192">
        <v>28</v>
      </c>
      <c r="B33" s="21"/>
      <c r="C33" s="113"/>
      <c r="D33" s="114"/>
      <c r="E33" s="115" t="str">
        <f t="shared" si="6"/>
        <v/>
      </c>
      <c r="F33" s="188"/>
      <c r="G33" s="115" t="str">
        <f t="shared" si="1"/>
        <v/>
      </c>
      <c r="H33" s="211"/>
      <c r="I33" s="116"/>
      <c r="J33" s="117"/>
      <c r="K33" s="118"/>
      <c r="L33" s="119"/>
      <c r="M33" s="118"/>
      <c r="O33" s="170" t="str">
        <f t="shared" si="5"/>
        <v/>
      </c>
      <c r="S33" s="171"/>
    </row>
    <row r="34" spans="1:19" ht="27" hidden="1" customHeight="1">
      <c r="A34" s="192">
        <v>29</v>
      </c>
      <c r="B34" s="21"/>
      <c r="C34" s="113"/>
      <c r="D34" s="114"/>
      <c r="E34" s="115" t="str">
        <f t="shared" si="6"/>
        <v/>
      </c>
      <c r="F34" s="188"/>
      <c r="G34" s="115" t="str">
        <f t="shared" si="1"/>
        <v/>
      </c>
      <c r="H34" s="211"/>
      <c r="I34" s="116"/>
      <c r="J34" s="117"/>
      <c r="K34" s="118"/>
      <c r="L34" s="119"/>
      <c r="M34" s="118"/>
      <c r="O34" s="170" t="str">
        <f t="shared" si="5"/>
        <v/>
      </c>
    </row>
    <row r="35" spans="1:19" ht="27" hidden="1" customHeight="1">
      <c r="A35" s="192">
        <v>30</v>
      </c>
      <c r="B35" s="21"/>
      <c r="C35" s="113"/>
      <c r="D35" s="114"/>
      <c r="E35" s="115" t="str">
        <f t="shared" si="6"/>
        <v/>
      </c>
      <c r="F35" s="188"/>
      <c r="G35" s="115" t="str">
        <f t="shared" si="1"/>
        <v/>
      </c>
      <c r="H35" s="211"/>
      <c r="I35" s="116"/>
      <c r="J35" s="117"/>
      <c r="K35" s="118"/>
      <c r="L35" s="119"/>
      <c r="M35" s="118"/>
      <c r="O35" s="170" t="str">
        <f t="shared" si="5"/>
        <v/>
      </c>
    </row>
    <row r="36" spans="1:19" ht="27" hidden="1" customHeight="1">
      <c r="A36" s="192">
        <v>31</v>
      </c>
      <c r="B36" s="21"/>
      <c r="C36" s="113"/>
      <c r="D36" s="114"/>
      <c r="E36" s="115" t="str">
        <f t="shared" si="6"/>
        <v/>
      </c>
      <c r="F36" s="188"/>
      <c r="G36" s="115" t="str">
        <f t="shared" si="1"/>
        <v/>
      </c>
      <c r="H36" s="211"/>
      <c r="I36" s="116"/>
      <c r="J36" s="117"/>
      <c r="K36" s="118"/>
      <c r="L36" s="119"/>
      <c r="M36" s="118"/>
      <c r="O36" s="170" t="str">
        <f t="shared" si="5"/>
        <v/>
      </c>
    </row>
    <row r="37" spans="1:19" ht="27" hidden="1" customHeight="1">
      <c r="A37" s="192">
        <v>32</v>
      </c>
      <c r="B37" s="21"/>
      <c r="C37" s="113"/>
      <c r="D37" s="114"/>
      <c r="E37" s="115" t="str">
        <f t="shared" si="6"/>
        <v/>
      </c>
      <c r="F37" s="188"/>
      <c r="G37" s="115" t="str">
        <f t="shared" si="1"/>
        <v/>
      </c>
      <c r="H37" s="211"/>
      <c r="I37" s="116"/>
      <c r="J37" s="117"/>
      <c r="K37" s="118"/>
      <c r="L37" s="119"/>
      <c r="M37" s="118"/>
      <c r="O37" s="170" t="str">
        <f>IF(B37="","",IF(J37="","←　発注先の所在地、発注先名が入力されていません",""))</f>
        <v/>
      </c>
    </row>
    <row r="38" spans="1:19" ht="27" hidden="1" customHeight="1">
      <c r="A38" s="192">
        <v>33</v>
      </c>
      <c r="B38" s="21"/>
      <c r="C38" s="113"/>
      <c r="D38" s="114"/>
      <c r="E38" s="115" t="str">
        <f t="shared" si="6"/>
        <v/>
      </c>
      <c r="F38" s="188"/>
      <c r="G38" s="115" t="str">
        <f t="shared" si="1"/>
        <v/>
      </c>
      <c r="H38" s="211"/>
      <c r="I38" s="116"/>
      <c r="J38" s="117"/>
      <c r="K38" s="118"/>
      <c r="L38" s="119"/>
      <c r="M38" s="118"/>
      <c r="O38" s="170" t="str">
        <f t="shared" ref="O38:O46" si="7">IF(B38="","",IF(J38="","←　発注先の所在地、発注先名が入力されていません",""))</f>
        <v/>
      </c>
    </row>
    <row r="39" spans="1:19" ht="27" hidden="1" customHeight="1">
      <c r="A39" s="192">
        <v>34</v>
      </c>
      <c r="B39" s="21"/>
      <c r="C39" s="113"/>
      <c r="D39" s="114"/>
      <c r="E39" s="115" t="str">
        <f t="shared" si="6"/>
        <v/>
      </c>
      <c r="F39" s="188"/>
      <c r="G39" s="115" t="str">
        <f t="shared" si="1"/>
        <v/>
      </c>
      <c r="H39" s="211"/>
      <c r="I39" s="116"/>
      <c r="J39" s="117"/>
      <c r="K39" s="118"/>
      <c r="L39" s="119"/>
      <c r="M39" s="118"/>
      <c r="O39" s="170" t="str">
        <f t="shared" si="7"/>
        <v/>
      </c>
    </row>
    <row r="40" spans="1:19" ht="27" hidden="1" customHeight="1">
      <c r="A40" s="192">
        <v>35</v>
      </c>
      <c r="B40" s="21"/>
      <c r="C40" s="113"/>
      <c r="D40" s="114"/>
      <c r="E40" s="115" t="str">
        <f t="shared" si="6"/>
        <v/>
      </c>
      <c r="F40" s="188"/>
      <c r="G40" s="115" t="str">
        <f t="shared" si="1"/>
        <v/>
      </c>
      <c r="H40" s="211"/>
      <c r="I40" s="116"/>
      <c r="J40" s="117"/>
      <c r="K40" s="118"/>
      <c r="L40" s="119"/>
      <c r="M40" s="118"/>
      <c r="O40" s="170" t="str">
        <f t="shared" si="7"/>
        <v/>
      </c>
    </row>
    <row r="41" spans="1:19" ht="27" hidden="1" customHeight="1">
      <c r="A41" s="192">
        <v>36</v>
      </c>
      <c r="B41" s="21"/>
      <c r="C41" s="113"/>
      <c r="D41" s="114"/>
      <c r="E41" s="115" t="str">
        <f>IF(OR(ISBLANK(C41),ISBLANK(D41)),"",C41*D41)</f>
        <v/>
      </c>
      <c r="F41" s="188"/>
      <c r="G41" s="115" t="str">
        <f t="shared" si="1"/>
        <v/>
      </c>
      <c r="H41" s="211"/>
      <c r="I41" s="116"/>
      <c r="J41" s="117"/>
      <c r="K41" s="118"/>
      <c r="L41" s="119"/>
      <c r="M41" s="118"/>
      <c r="O41" s="170" t="str">
        <f t="shared" si="7"/>
        <v/>
      </c>
    </row>
    <row r="42" spans="1:19" ht="27" hidden="1" customHeight="1">
      <c r="A42" s="192">
        <v>37</v>
      </c>
      <c r="B42" s="21"/>
      <c r="C42" s="113"/>
      <c r="D42" s="114"/>
      <c r="E42" s="115" t="str">
        <f t="shared" ref="E42:E50" si="8">IF(OR(ISBLANK(C42),ISBLANK(D42)),"",C42*D42)</f>
        <v/>
      </c>
      <c r="F42" s="188"/>
      <c r="G42" s="115" t="str">
        <f t="shared" si="1"/>
        <v/>
      </c>
      <c r="H42" s="211"/>
      <c r="I42" s="116"/>
      <c r="J42" s="117"/>
      <c r="K42" s="118"/>
      <c r="L42" s="119"/>
      <c r="M42" s="118"/>
      <c r="O42" s="170" t="str">
        <f t="shared" si="7"/>
        <v/>
      </c>
    </row>
    <row r="43" spans="1:19" ht="27" hidden="1" customHeight="1">
      <c r="A43" s="192">
        <v>38</v>
      </c>
      <c r="B43" s="21"/>
      <c r="C43" s="113"/>
      <c r="D43" s="114"/>
      <c r="E43" s="115" t="str">
        <f t="shared" si="8"/>
        <v/>
      </c>
      <c r="F43" s="188"/>
      <c r="G43" s="115" t="str">
        <f t="shared" si="1"/>
        <v/>
      </c>
      <c r="H43" s="211"/>
      <c r="I43" s="116"/>
      <c r="J43" s="117"/>
      <c r="K43" s="118"/>
      <c r="L43" s="119"/>
      <c r="M43" s="118"/>
      <c r="O43" s="170" t="str">
        <f t="shared" si="7"/>
        <v/>
      </c>
      <c r="S43" s="171"/>
    </row>
    <row r="44" spans="1:19" ht="27" hidden="1" customHeight="1">
      <c r="A44" s="192">
        <v>39</v>
      </c>
      <c r="B44" s="21"/>
      <c r="C44" s="113"/>
      <c r="D44" s="114"/>
      <c r="E44" s="115" t="str">
        <f t="shared" si="8"/>
        <v/>
      </c>
      <c r="F44" s="188"/>
      <c r="G44" s="115" t="str">
        <f t="shared" si="1"/>
        <v/>
      </c>
      <c r="H44" s="211"/>
      <c r="I44" s="116"/>
      <c r="J44" s="117"/>
      <c r="K44" s="118"/>
      <c r="L44" s="119"/>
      <c r="M44" s="118"/>
      <c r="O44" s="170" t="str">
        <f t="shared" si="7"/>
        <v/>
      </c>
    </row>
    <row r="45" spans="1:19" ht="27" hidden="1" customHeight="1">
      <c r="A45" s="192">
        <v>40</v>
      </c>
      <c r="B45" s="21"/>
      <c r="C45" s="113"/>
      <c r="D45" s="114"/>
      <c r="E45" s="115" t="str">
        <f t="shared" si="8"/>
        <v/>
      </c>
      <c r="F45" s="188"/>
      <c r="G45" s="115" t="str">
        <f t="shared" si="1"/>
        <v/>
      </c>
      <c r="H45" s="211"/>
      <c r="I45" s="116"/>
      <c r="J45" s="117"/>
      <c r="K45" s="118"/>
      <c r="L45" s="119"/>
      <c r="M45" s="118"/>
      <c r="O45" s="170" t="str">
        <f t="shared" si="7"/>
        <v/>
      </c>
    </row>
    <row r="46" spans="1:19" ht="27" hidden="1" customHeight="1">
      <c r="A46" s="192">
        <v>41</v>
      </c>
      <c r="B46" s="21"/>
      <c r="C46" s="113"/>
      <c r="D46" s="114"/>
      <c r="E46" s="115" t="str">
        <f t="shared" si="8"/>
        <v/>
      </c>
      <c r="F46" s="188"/>
      <c r="G46" s="115" t="str">
        <f t="shared" si="1"/>
        <v/>
      </c>
      <c r="H46" s="211"/>
      <c r="I46" s="116"/>
      <c r="J46" s="117"/>
      <c r="K46" s="118"/>
      <c r="L46" s="119"/>
      <c r="M46" s="118"/>
      <c r="O46" s="170" t="str">
        <f t="shared" si="7"/>
        <v/>
      </c>
    </row>
    <row r="47" spans="1:19" ht="27" hidden="1" customHeight="1">
      <c r="A47" s="192">
        <v>42</v>
      </c>
      <c r="B47" s="21"/>
      <c r="C47" s="113"/>
      <c r="D47" s="114"/>
      <c r="E47" s="115" t="str">
        <f t="shared" si="8"/>
        <v/>
      </c>
      <c r="F47" s="188"/>
      <c r="G47" s="115" t="str">
        <f t="shared" si="1"/>
        <v/>
      </c>
      <c r="H47" s="211"/>
      <c r="I47" s="116"/>
      <c r="J47" s="117"/>
      <c r="K47" s="118"/>
      <c r="L47" s="119"/>
      <c r="M47" s="118"/>
      <c r="O47" s="170" t="str">
        <f>IF(B47="","",IF(J47="","←　発注先の所在地、発注先名が入力されていません",""))</f>
        <v/>
      </c>
    </row>
    <row r="48" spans="1:19" ht="27" hidden="1" customHeight="1">
      <c r="A48" s="192">
        <v>43</v>
      </c>
      <c r="B48" s="21"/>
      <c r="C48" s="113"/>
      <c r="D48" s="114"/>
      <c r="E48" s="115" t="str">
        <f t="shared" si="8"/>
        <v/>
      </c>
      <c r="F48" s="188"/>
      <c r="G48" s="115" t="str">
        <f t="shared" si="1"/>
        <v/>
      </c>
      <c r="H48" s="211"/>
      <c r="I48" s="116"/>
      <c r="J48" s="117"/>
      <c r="K48" s="118"/>
      <c r="L48" s="119"/>
      <c r="M48" s="118"/>
      <c r="O48" s="170" t="str">
        <f t="shared" ref="O48:O56" si="9">IF(B48="","",IF(J48="","←　発注先の所在地、発注先名が入力されていません",""))</f>
        <v/>
      </c>
    </row>
    <row r="49" spans="1:19" ht="27" hidden="1" customHeight="1">
      <c r="A49" s="192">
        <v>44</v>
      </c>
      <c r="B49" s="21"/>
      <c r="C49" s="113"/>
      <c r="D49" s="114"/>
      <c r="E49" s="115" t="str">
        <f t="shared" si="8"/>
        <v/>
      </c>
      <c r="F49" s="188"/>
      <c r="G49" s="115" t="str">
        <f t="shared" si="1"/>
        <v/>
      </c>
      <c r="H49" s="211"/>
      <c r="I49" s="116"/>
      <c r="J49" s="117"/>
      <c r="K49" s="118"/>
      <c r="L49" s="119"/>
      <c r="M49" s="118"/>
      <c r="O49" s="170" t="str">
        <f t="shared" si="9"/>
        <v/>
      </c>
    </row>
    <row r="50" spans="1:19" ht="27" hidden="1" customHeight="1">
      <c r="A50" s="192">
        <v>45</v>
      </c>
      <c r="B50" s="21"/>
      <c r="C50" s="113"/>
      <c r="D50" s="114"/>
      <c r="E50" s="115" t="str">
        <f t="shared" si="8"/>
        <v/>
      </c>
      <c r="F50" s="188"/>
      <c r="G50" s="115" t="str">
        <f t="shared" si="1"/>
        <v/>
      </c>
      <c r="H50" s="211"/>
      <c r="I50" s="116"/>
      <c r="J50" s="117"/>
      <c r="K50" s="118"/>
      <c r="L50" s="119"/>
      <c r="M50" s="118"/>
      <c r="O50" s="170" t="str">
        <f t="shared" si="9"/>
        <v/>
      </c>
    </row>
    <row r="51" spans="1:19" ht="27" hidden="1" customHeight="1">
      <c r="A51" s="192">
        <v>46</v>
      </c>
      <c r="B51" s="21"/>
      <c r="C51" s="113"/>
      <c r="D51" s="114"/>
      <c r="E51" s="115" t="str">
        <f>IF(OR(ISBLANK(C51),ISBLANK(D51)),"",C51*D51)</f>
        <v/>
      </c>
      <c r="F51" s="188"/>
      <c r="G51" s="115" t="str">
        <f t="shared" si="1"/>
        <v/>
      </c>
      <c r="H51" s="211"/>
      <c r="I51" s="116"/>
      <c r="J51" s="117"/>
      <c r="K51" s="118"/>
      <c r="L51" s="119"/>
      <c r="M51" s="118"/>
      <c r="O51" s="170" t="str">
        <f t="shared" si="9"/>
        <v/>
      </c>
    </row>
    <row r="52" spans="1:19" ht="27" hidden="1" customHeight="1">
      <c r="A52" s="192">
        <v>47</v>
      </c>
      <c r="B52" s="21"/>
      <c r="C52" s="113"/>
      <c r="D52" s="114"/>
      <c r="E52" s="115" t="str">
        <f t="shared" ref="E52:E60" si="10">IF(OR(ISBLANK(C52),ISBLANK(D52)),"",C52*D52)</f>
        <v/>
      </c>
      <c r="F52" s="188"/>
      <c r="G52" s="115" t="str">
        <f t="shared" si="1"/>
        <v/>
      </c>
      <c r="H52" s="211"/>
      <c r="I52" s="116"/>
      <c r="J52" s="117"/>
      <c r="K52" s="118"/>
      <c r="L52" s="119"/>
      <c r="M52" s="118"/>
      <c r="O52" s="170" t="str">
        <f t="shared" si="9"/>
        <v/>
      </c>
    </row>
    <row r="53" spans="1:19" ht="27" hidden="1" customHeight="1">
      <c r="A53" s="192">
        <v>48</v>
      </c>
      <c r="B53" s="21"/>
      <c r="C53" s="113"/>
      <c r="D53" s="114"/>
      <c r="E53" s="115" t="str">
        <f t="shared" si="10"/>
        <v/>
      </c>
      <c r="F53" s="188"/>
      <c r="G53" s="115" t="str">
        <f t="shared" si="1"/>
        <v/>
      </c>
      <c r="H53" s="211"/>
      <c r="I53" s="116"/>
      <c r="J53" s="117"/>
      <c r="K53" s="118"/>
      <c r="L53" s="119"/>
      <c r="M53" s="118"/>
      <c r="O53" s="170" t="str">
        <f t="shared" si="9"/>
        <v/>
      </c>
      <c r="S53" s="171"/>
    </row>
    <row r="54" spans="1:19" ht="27" hidden="1" customHeight="1">
      <c r="A54" s="192">
        <v>49</v>
      </c>
      <c r="B54" s="21"/>
      <c r="C54" s="113"/>
      <c r="D54" s="114"/>
      <c r="E54" s="115" t="str">
        <f t="shared" si="10"/>
        <v/>
      </c>
      <c r="F54" s="188"/>
      <c r="G54" s="115" t="str">
        <f t="shared" si="1"/>
        <v/>
      </c>
      <c r="H54" s="211"/>
      <c r="I54" s="116"/>
      <c r="J54" s="117"/>
      <c r="K54" s="118"/>
      <c r="L54" s="119"/>
      <c r="M54" s="118"/>
      <c r="O54" s="170" t="str">
        <f t="shared" si="9"/>
        <v/>
      </c>
    </row>
    <row r="55" spans="1:19" ht="27" hidden="1" customHeight="1">
      <c r="A55" s="192">
        <v>50</v>
      </c>
      <c r="B55" s="21"/>
      <c r="C55" s="113"/>
      <c r="D55" s="114"/>
      <c r="E55" s="115" t="str">
        <f t="shared" si="10"/>
        <v/>
      </c>
      <c r="F55" s="188"/>
      <c r="G55" s="115" t="str">
        <f t="shared" si="1"/>
        <v/>
      </c>
      <c r="H55" s="211"/>
      <c r="I55" s="116"/>
      <c r="J55" s="117"/>
      <c r="K55" s="118"/>
      <c r="L55" s="119"/>
      <c r="M55" s="118"/>
      <c r="O55" s="170" t="str">
        <f t="shared" si="9"/>
        <v/>
      </c>
    </row>
    <row r="56" spans="1:19" ht="27" hidden="1" customHeight="1">
      <c r="A56" s="192">
        <v>51</v>
      </c>
      <c r="B56" s="21"/>
      <c r="C56" s="113"/>
      <c r="D56" s="114"/>
      <c r="E56" s="115" t="str">
        <f t="shared" si="10"/>
        <v/>
      </c>
      <c r="F56" s="188"/>
      <c r="G56" s="115" t="str">
        <f t="shared" si="1"/>
        <v/>
      </c>
      <c r="H56" s="211"/>
      <c r="I56" s="116"/>
      <c r="J56" s="117"/>
      <c r="K56" s="118"/>
      <c r="L56" s="119"/>
      <c r="M56" s="118"/>
      <c r="O56" s="170" t="str">
        <f t="shared" si="9"/>
        <v/>
      </c>
    </row>
    <row r="57" spans="1:19" ht="27" hidden="1" customHeight="1">
      <c r="A57" s="192">
        <v>52</v>
      </c>
      <c r="B57" s="21"/>
      <c r="C57" s="113"/>
      <c r="D57" s="114"/>
      <c r="E57" s="115" t="str">
        <f t="shared" si="10"/>
        <v/>
      </c>
      <c r="F57" s="188"/>
      <c r="G57" s="115" t="str">
        <f t="shared" si="1"/>
        <v/>
      </c>
      <c r="H57" s="211"/>
      <c r="I57" s="116"/>
      <c r="J57" s="117"/>
      <c r="K57" s="118"/>
      <c r="L57" s="119"/>
      <c r="M57" s="118"/>
      <c r="O57" s="170" t="str">
        <f>IF(B57="","",IF(J57="","←　発注先の所在地、発注先名が入力されていません",""))</f>
        <v/>
      </c>
    </row>
    <row r="58" spans="1:19" ht="27" hidden="1" customHeight="1">
      <c r="A58" s="192">
        <v>53</v>
      </c>
      <c r="B58" s="21"/>
      <c r="C58" s="113"/>
      <c r="D58" s="114"/>
      <c r="E58" s="115" t="str">
        <f t="shared" si="10"/>
        <v/>
      </c>
      <c r="F58" s="188"/>
      <c r="G58" s="115" t="str">
        <f t="shared" si="1"/>
        <v/>
      </c>
      <c r="H58" s="211"/>
      <c r="I58" s="116"/>
      <c r="J58" s="117"/>
      <c r="K58" s="118"/>
      <c r="L58" s="119"/>
      <c r="M58" s="118"/>
      <c r="O58" s="170" t="str">
        <f t="shared" ref="O58:O67" si="11">IF(B58="","",IF(J58="","←　発注先の所在地、発注先名が入力されていません",""))</f>
        <v/>
      </c>
    </row>
    <row r="59" spans="1:19" ht="27" hidden="1" customHeight="1">
      <c r="A59" s="192">
        <v>54</v>
      </c>
      <c r="B59" s="21"/>
      <c r="C59" s="113"/>
      <c r="D59" s="114"/>
      <c r="E59" s="115" t="str">
        <f t="shared" si="10"/>
        <v/>
      </c>
      <c r="F59" s="188"/>
      <c r="G59" s="115" t="str">
        <f t="shared" si="1"/>
        <v/>
      </c>
      <c r="H59" s="211"/>
      <c r="I59" s="116"/>
      <c r="J59" s="117"/>
      <c r="K59" s="118"/>
      <c r="L59" s="119"/>
      <c r="M59" s="118"/>
      <c r="O59" s="170" t="str">
        <f t="shared" si="11"/>
        <v/>
      </c>
    </row>
    <row r="60" spans="1:19" ht="27" hidden="1" customHeight="1">
      <c r="A60" s="192">
        <v>55</v>
      </c>
      <c r="B60" s="21"/>
      <c r="C60" s="113"/>
      <c r="D60" s="114"/>
      <c r="E60" s="115" t="str">
        <f t="shared" si="10"/>
        <v/>
      </c>
      <c r="F60" s="188"/>
      <c r="G60" s="115" t="str">
        <f t="shared" si="1"/>
        <v/>
      </c>
      <c r="H60" s="211"/>
      <c r="I60" s="116"/>
      <c r="J60" s="117"/>
      <c r="K60" s="118"/>
      <c r="L60" s="119"/>
      <c r="M60" s="118"/>
      <c r="O60" s="170" t="str">
        <f t="shared" si="11"/>
        <v/>
      </c>
    </row>
    <row r="61" spans="1:19" ht="27" hidden="1" customHeight="1">
      <c r="A61" s="192">
        <v>56</v>
      </c>
      <c r="B61" s="21"/>
      <c r="C61" s="113"/>
      <c r="D61" s="114"/>
      <c r="E61" s="115" t="str">
        <f>IF(OR(ISBLANK(C61),ISBLANK(D61)),"",C61*D61)</f>
        <v/>
      </c>
      <c r="F61" s="188"/>
      <c r="G61" s="115" t="str">
        <f t="shared" si="1"/>
        <v/>
      </c>
      <c r="H61" s="211"/>
      <c r="I61" s="116"/>
      <c r="J61" s="117"/>
      <c r="K61" s="118"/>
      <c r="L61" s="119"/>
      <c r="M61" s="118"/>
      <c r="O61" s="170" t="str">
        <f t="shared" si="11"/>
        <v/>
      </c>
    </row>
    <row r="62" spans="1:19" ht="27" hidden="1" customHeight="1">
      <c r="A62" s="192">
        <v>57</v>
      </c>
      <c r="B62" s="21"/>
      <c r="C62" s="113"/>
      <c r="D62" s="114"/>
      <c r="E62" s="115" t="str">
        <f t="shared" ref="E62:E71" si="12">IF(OR(ISBLANK(C62),ISBLANK(D62)),"",C62*D62)</f>
        <v/>
      </c>
      <c r="F62" s="188"/>
      <c r="G62" s="115" t="str">
        <f t="shared" si="1"/>
        <v/>
      </c>
      <c r="H62" s="211"/>
      <c r="I62" s="116"/>
      <c r="J62" s="117"/>
      <c r="K62" s="118"/>
      <c r="L62" s="119"/>
      <c r="M62" s="118"/>
      <c r="O62" s="170" t="str">
        <f t="shared" si="11"/>
        <v/>
      </c>
    </row>
    <row r="63" spans="1:19" ht="27" hidden="1" customHeight="1">
      <c r="A63" s="192">
        <v>58</v>
      </c>
      <c r="B63" s="21"/>
      <c r="C63" s="113"/>
      <c r="D63" s="114"/>
      <c r="E63" s="115" t="str">
        <f t="shared" si="12"/>
        <v/>
      </c>
      <c r="F63" s="188"/>
      <c r="G63" s="115" t="str">
        <f t="shared" si="1"/>
        <v/>
      </c>
      <c r="H63" s="211"/>
      <c r="I63" s="116"/>
      <c r="J63" s="117"/>
      <c r="K63" s="118"/>
      <c r="L63" s="119"/>
      <c r="M63" s="118"/>
      <c r="O63" s="170" t="str">
        <f t="shared" si="11"/>
        <v/>
      </c>
      <c r="S63" s="171"/>
    </row>
    <row r="64" spans="1:19" ht="27" hidden="1" customHeight="1">
      <c r="A64" s="192">
        <v>59</v>
      </c>
      <c r="B64" s="21"/>
      <c r="C64" s="113"/>
      <c r="D64" s="114"/>
      <c r="E64" s="115" t="str">
        <f t="shared" si="12"/>
        <v/>
      </c>
      <c r="F64" s="188"/>
      <c r="G64" s="115" t="str">
        <f t="shared" si="1"/>
        <v/>
      </c>
      <c r="H64" s="211"/>
      <c r="I64" s="116"/>
      <c r="J64" s="117"/>
      <c r="K64" s="118"/>
      <c r="L64" s="119"/>
      <c r="M64" s="118"/>
      <c r="O64" s="170" t="str">
        <f t="shared" si="11"/>
        <v/>
      </c>
    </row>
    <row r="65" spans="1:19" ht="27" hidden="1" customHeight="1">
      <c r="A65" s="192">
        <v>60</v>
      </c>
      <c r="B65" s="21"/>
      <c r="C65" s="113"/>
      <c r="D65" s="114"/>
      <c r="E65" s="115" t="str">
        <f t="shared" si="12"/>
        <v/>
      </c>
      <c r="F65" s="188"/>
      <c r="G65" s="115" t="str">
        <f t="shared" si="1"/>
        <v/>
      </c>
      <c r="H65" s="211"/>
      <c r="I65" s="116"/>
      <c r="J65" s="117"/>
      <c r="K65" s="118"/>
      <c r="L65" s="119"/>
      <c r="M65" s="118"/>
      <c r="O65" s="170" t="str">
        <f t="shared" si="11"/>
        <v/>
      </c>
    </row>
    <row r="66" spans="1:19" ht="27" hidden="1" customHeight="1">
      <c r="A66" s="192">
        <v>61</v>
      </c>
      <c r="B66" s="21"/>
      <c r="C66" s="113"/>
      <c r="D66" s="114"/>
      <c r="E66" s="115" t="str">
        <f t="shared" si="12"/>
        <v/>
      </c>
      <c r="F66" s="188"/>
      <c r="G66" s="115" t="str">
        <f t="shared" si="1"/>
        <v/>
      </c>
      <c r="H66" s="211"/>
      <c r="I66" s="116"/>
      <c r="J66" s="117"/>
      <c r="K66" s="118"/>
      <c r="L66" s="119"/>
      <c r="M66" s="118"/>
      <c r="O66" s="170" t="str">
        <f t="shared" si="11"/>
        <v/>
      </c>
    </row>
    <row r="67" spans="1:19" ht="27" hidden="1" customHeight="1">
      <c r="A67" s="192">
        <v>62</v>
      </c>
      <c r="B67" s="21"/>
      <c r="C67" s="113"/>
      <c r="D67" s="114"/>
      <c r="E67" s="115" t="str">
        <f t="shared" si="12"/>
        <v/>
      </c>
      <c r="F67" s="188"/>
      <c r="G67" s="115" t="str">
        <f t="shared" si="1"/>
        <v/>
      </c>
      <c r="H67" s="211"/>
      <c r="I67" s="116"/>
      <c r="J67" s="117"/>
      <c r="K67" s="118"/>
      <c r="L67" s="119"/>
      <c r="M67" s="118"/>
      <c r="O67" s="170" t="str">
        <f t="shared" si="11"/>
        <v/>
      </c>
    </row>
    <row r="68" spans="1:19" ht="27" hidden="1" customHeight="1">
      <c r="A68" s="192">
        <v>63</v>
      </c>
      <c r="B68" s="21"/>
      <c r="C68" s="113"/>
      <c r="D68" s="114"/>
      <c r="E68" s="115" t="str">
        <f t="shared" si="12"/>
        <v/>
      </c>
      <c r="F68" s="188"/>
      <c r="G68" s="115" t="str">
        <f t="shared" si="1"/>
        <v/>
      </c>
      <c r="H68" s="211"/>
      <c r="I68" s="116"/>
      <c r="J68" s="117"/>
      <c r="K68" s="118"/>
      <c r="L68" s="119"/>
      <c r="M68" s="118"/>
      <c r="O68" s="170" t="str">
        <f>IF(B68="","",IF(J68="","←　発注先の所在地、発注先名が入力されていません",""))</f>
        <v/>
      </c>
    </row>
    <row r="69" spans="1:19" ht="27" hidden="1" customHeight="1">
      <c r="A69" s="192">
        <v>64</v>
      </c>
      <c r="B69" s="21"/>
      <c r="C69" s="113"/>
      <c r="D69" s="114"/>
      <c r="E69" s="115" t="str">
        <f t="shared" si="12"/>
        <v/>
      </c>
      <c r="F69" s="188"/>
      <c r="G69" s="115" t="str">
        <f t="shared" si="1"/>
        <v/>
      </c>
      <c r="H69" s="211"/>
      <c r="I69" s="116"/>
      <c r="J69" s="117"/>
      <c r="K69" s="118"/>
      <c r="L69" s="119"/>
      <c r="M69" s="118"/>
      <c r="O69" s="170" t="str">
        <f t="shared" ref="O69:O77" si="13">IF(B69="","",IF(J69="","←　発注先の所在地、発注先名が入力されていません",""))</f>
        <v/>
      </c>
    </row>
    <row r="70" spans="1:19" ht="27" hidden="1" customHeight="1">
      <c r="A70" s="192">
        <v>65</v>
      </c>
      <c r="B70" s="21"/>
      <c r="C70" s="113"/>
      <c r="D70" s="114"/>
      <c r="E70" s="115" t="str">
        <f t="shared" si="12"/>
        <v/>
      </c>
      <c r="F70" s="188"/>
      <c r="G70" s="115" t="str">
        <f t="shared" si="1"/>
        <v/>
      </c>
      <c r="H70" s="211"/>
      <c r="I70" s="116"/>
      <c r="J70" s="117"/>
      <c r="K70" s="118"/>
      <c r="L70" s="119"/>
      <c r="M70" s="118"/>
      <c r="O70" s="170" t="str">
        <f t="shared" si="13"/>
        <v/>
      </c>
    </row>
    <row r="71" spans="1:19" ht="27" hidden="1" customHeight="1">
      <c r="A71" s="192">
        <v>66</v>
      </c>
      <c r="B71" s="21"/>
      <c r="C71" s="113"/>
      <c r="D71" s="114"/>
      <c r="E71" s="115" t="str">
        <f t="shared" si="12"/>
        <v/>
      </c>
      <c r="F71" s="188"/>
      <c r="G71" s="115" t="str">
        <f t="shared" ref="G71:G105" si="14">IF(L71="×",0,IF(OR(ISBLANK(E71),ISBLANK(F71)),"",E71-F71))</f>
        <v/>
      </c>
      <c r="H71" s="211"/>
      <c r="I71" s="116"/>
      <c r="J71" s="117"/>
      <c r="K71" s="118"/>
      <c r="L71" s="119"/>
      <c r="M71" s="118"/>
      <c r="O71" s="170" t="str">
        <f t="shared" si="13"/>
        <v/>
      </c>
    </row>
    <row r="72" spans="1:19" ht="27" hidden="1" customHeight="1">
      <c r="A72" s="192">
        <v>67</v>
      </c>
      <c r="B72" s="21"/>
      <c r="C72" s="113"/>
      <c r="D72" s="114"/>
      <c r="E72" s="115" t="str">
        <f>IF(OR(ISBLANK(C72),ISBLANK(D72)),"",C72*D72)</f>
        <v/>
      </c>
      <c r="F72" s="188"/>
      <c r="G72" s="115" t="str">
        <f t="shared" si="14"/>
        <v/>
      </c>
      <c r="H72" s="211"/>
      <c r="I72" s="116"/>
      <c r="J72" s="117"/>
      <c r="K72" s="118"/>
      <c r="L72" s="119"/>
      <c r="M72" s="118"/>
      <c r="O72" s="170" t="str">
        <f t="shared" si="13"/>
        <v/>
      </c>
    </row>
    <row r="73" spans="1:19" ht="27" hidden="1" customHeight="1">
      <c r="A73" s="192">
        <v>68</v>
      </c>
      <c r="B73" s="21"/>
      <c r="C73" s="113"/>
      <c r="D73" s="114"/>
      <c r="E73" s="115" t="str">
        <f t="shared" ref="E73:E81" si="15">IF(OR(ISBLANK(C73),ISBLANK(D73)),"",C73*D73)</f>
        <v/>
      </c>
      <c r="F73" s="188"/>
      <c r="G73" s="115" t="str">
        <f t="shared" si="14"/>
        <v/>
      </c>
      <c r="H73" s="211"/>
      <c r="I73" s="116"/>
      <c r="J73" s="117"/>
      <c r="K73" s="118"/>
      <c r="L73" s="119"/>
      <c r="M73" s="118"/>
      <c r="O73" s="170" t="str">
        <f t="shared" si="13"/>
        <v/>
      </c>
    </row>
    <row r="74" spans="1:19" ht="27" hidden="1" customHeight="1">
      <c r="A74" s="192">
        <v>69</v>
      </c>
      <c r="B74" s="21"/>
      <c r="C74" s="113"/>
      <c r="D74" s="114"/>
      <c r="E74" s="115" t="str">
        <f t="shared" si="15"/>
        <v/>
      </c>
      <c r="F74" s="188"/>
      <c r="G74" s="115" t="str">
        <f t="shared" si="14"/>
        <v/>
      </c>
      <c r="H74" s="211"/>
      <c r="I74" s="116"/>
      <c r="J74" s="117"/>
      <c r="K74" s="118"/>
      <c r="L74" s="119"/>
      <c r="M74" s="118"/>
      <c r="O74" s="170" t="str">
        <f t="shared" si="13"/>
        <v/>
      </c>
      <c r="S74" s="171"/>
    </row>
    <row r="75" spans="1:19" ht="27" hidden="1" customHeight="1">
      <c r="A75" s="192">
        <v>70</v>
      </c>
      <c r="B75" s="21"/>
      <c r="C75" s="113"/>
      <c r="D75" s="114"/>
      <c r="E75" s="115" t="str">
        <f t="shared" si="15"/>
        <v/>
      </c>
      <c r="F75" s="188"/>
      <c r="G75" s="115" t="str">
        <f t="shared" si="14"/>
        <v/>
      </c>
      <c r="H75" s="211"/>
      <c r="I75" s="116"/>
      <c r="J75" s="117"/>
      <c r="K75" s="118"/>
      <c r="L75" s="119"/>
      <c r="M75" s="118"/>
      <c r="O75" s="170" t="str">
        <f t="shared" si="13"/>
        <v/>
      </c>
    </row>
    <row r="76" spans="1:19" ht="27" hidden="1" customHeight="1">
      <c r="A76" s="192">
        <v>71</v>
      </c>
      <c r="B76" s="21"/>
      <c r="C76" s="113"/>
      <c r="D76" s="114"/>
      <c r="E76" s="115" t="str">
        <f t="shared" si="15"/>
        <v/>
      </c>
      <c r="F76" s="188"/>
      <c r="G76" s="115" t="str">
        <f t="shared" si="14"/>
        <v/>
      </c>
      <c r="H76" s="211"/>
      <c r="I76" s="116"/>
      <c r="J76" s="117"/>
      <c r="K76" s="118"/>
      <c r="L76" s="119"/>
      <c r="M76" s="118"/>
      <c r="O76" s="170" t="str">
        <f t="shared" si="13"/>
        <v/>
      </c>
    </row>
    <row r="77" spans="1:19" ht="27" hidden="1" customHeight="1">
      <c r="A77" s="192">
        <v>72</v>
      </c>
      <c r="B77" s="21"/>
      <c r="C77" s="113"/>
      <c r="D77" s="114"/>
      <c r="E77" s="115" t="str">
        <f t="shared" si="15"/>
        <v/>
      </c>
      <c r="F77" s="188"/>
      <c r="G77" s="115" t="str">
        <f t="shared" si="14"/>
        <v/>
      </c>
      <c r="H77" s="211"/>
      <c r="I77" s="116"/>
      <c r="J77" s="117"/>
      <c r="K77" s="118"/>
      <c r="L77" s="119"/>
      <c r="M77" s="118"/>
      <c r="O77" s="170" t="str">
        <f t="shared" si="13"/>
        <v/>
      </c>
    </row>
    <row r="78" spans="1:19" ht="27" hidden="1" customHeight="1">
      <c r="A78" s="192">
        <v>73</v>
      </c>
      <c r="B78" s="21"/>
      <c r="C78" s="113"/>
      <c r="D78" s="114"/>
      <c r="E78" s="115" t="str">
        <f t="shared" si="15"/>
        <v/>
      </c>
      <c r="F78" s="188"/>
      <c r="G78" s="115" t="str">
        <f t="shared" si="14"/>
        <v/>
      </c>
      <c r="H78" s="211"/>
      <c r="I78" s="116"/>
      <c r="J78" s="117"/>
      <c r="K78" s="118"/>
      <c r="L78" s="119"/>
      <c r="M78" s="118"/>
      <c r="O78" s="170" t="str">
        <f>IF(B78="","",IF(J78="","←　発注先の所在地、発注先名が入力されていません",""))</f>
        <v/>
      </c>
    </row>
    <row r="79" spans="1:19" ht="27" hidden="1" customHeight="1">
      <c r="A79" s="192">
        <v>74</v>
      </c>
      <c r="B79" s="21"/>
      <c r="C79" s="113"/>
      <c r="D79" s="114"/>
      <c r="E79" s="115" t="str">
        <f t="shared" si="15"/>
        <v/>
      </c>
      <c r="F79" s="188"/>
      <c r="G79" s="115" t="str">
        <f t="shared" si="14"/>
        <v/>
      </c>
      <c r="H79" s="211"/>
      <c r="I79" s="116"/>
      <c r="J79" s="117"/>
      <c r="K79" s="118"/>
      <c r="L79" s="119"/>
      <c r="M79" s="118"/>
      <c r="O79" s="170" t="str">
        <f t="shared" ref="O79:O87" si="16">IF(B79="","",IF(J79="","←　発注先の所在地、発注先名が入力されていません",""))</f>
        <v/>
      </c>
    </row>
    <row r="80" spans="1:19" ht="27" hidden="1" customHeight="1">
      <c r="A80" s="192">
        <v>75</v>
      </c>
      <c r="B80" s="21"/>
      <c r="C80" s="113"/>
      <c r="D80" s="114"/>
      <c r="E80" s="115" t="str">
        <f t="shared" si="15"/>
        <v/>
      </c>
      <c r="F80" s="188"/>
      <c r="G80" s="115" t="str">
        <f t="shared" si="14"/>
        <v/>
      </c>
      <c r="H80" s="211"/>
      <c r="I80" s="116"/>
      <c r="J80" s="117"/>
      <c r="K80" s="118"/>
      <c r="L80" s="119"/>
      <c r="M80" s="118"/>
      <c r="O80" s="170" t="str">
        <f t="shared" si="16"/>
        <v/>
      </c>
    </row>
    <row r="81" spans="1:19" ht="27" hidden="1" customHeight="1">
      <c r="A81" s="192">
        <v>76</v>
      </c>
      <c r="B81" s="21"/>
      <c r="C81" s="113"/>
      <c r="D81" s="114"/>
      <c r="E81" s="115" t="str">
        <f t="shared" si="15"/>
        <v/>
      </c>
      <c r="F81" s="188"/>
      <c r="G81" s="115" t="str">
        <f t="shared" si="14"/>
        <v/>
      </c>
      <c r="H81" s="211"/>
      <c r="I81" s="116"/>
      <c r="J81" s="117"/>
      <c r="K81" s="118"/>
      <c r="L81" s="119"/>
      <c r="M81" s="118"/>
      <c r="O81" s="170" t="str">
        <f t="shared" si="16"/>
        <v/>
      </c>
    </row>
    <row r="82" spans="1:19" ht="27" hidden="1" customHeight="1">
      <c r="A82" s="192">
        <v>77</v>
      </c>
      <c r="B82" s="21"/>
      <c r="C82" s="113"/>
      <c r="D82" s="114"/>
      <c r="E82" s="115" t="str">
        <f>IF(OR(ISBLANK(C82),ISBLANK(D82)),"",C82*D82)</f>
        <v/>
      </c>
      <c r="F82" s="188"/>
      <c r="G82" s="115" t="str">
        <f t="shared" si="14"/>
        <v/>
      </c>
      <c r="H82" s="211"/>
      <c r="I82" s="116"/>
      <c r="J82" s="117"/>
      <c r="K82" s="118"/>
      <c r="L82" s="119"/>
      <c r="M82" s="118"/>
      <c r="O82" s="170" t="str">
        <f t="shared" si="16"/>
        <v/>
      </c>
    </row>
    <row r="83" spans="1:19" ht="27" hidden="1" customHeight="1">
      <c r="A83" s="192">
        <v>78</v>
      </c>
      <c r="B83" s="21"/>
      <c r="C83" s="113"/>
      <c r="D83" s="114"/>
      <c r="E83" s="115" t="str">
        <f t="shared" ref="E83:E91" si="17">IF(OR(ISBLANK(C83),ISBLANK(D83)),"",C83*D83)</f>
        <v/>
      </c>
      <c r="F83" s="188"/>
      <c r="G83" s="115" t="str">
        <f t="shared" si="14"/>
        <v/>
      </c>
      <c r="H83" s="211"/>
      <c r="I83" s="116"/>
      <c r="J83" s="117"/>
      <c r="K83" s="118"/>
      <c r="L83" s="119"/>
      <c r="M83" s="118"/>
      <c r="O83" s="170" t="str">
        <f t="shared" si="16"/>
        <v/>
      </c>
    </row>
    <row r="84" spans="1:19" ht="27" hidden="1" customHeight="1">
      <c r="A84" s="192">
        <v>79</v>
      </c>
      <c r="B84" s="21"/>
      <c r="C84" s="113"/>
      <c r="D84" s="114"/>
      <c r="E84" s="115" t="str">
        <f t="shared" si="17"/>
        <v/>
      </c>
      <c r="F84" s="188"/>
      <c r="G84" s="115" t="str">
        <f t="shared" si="14"/>
        <v/>
      </c>
      <c r="H84" s="211"/>
      <c r="I84" s="116"/>
      <c r="J84" s="117"/>
      <c r="K84" s="118"/>
      <c r="L84" s="119"/>
      <c r="M84" s="118"/>
      <c r="O84" s="170" t="str">
        <f t="shared" si="16"/>
        <v/>
      </c>
      <c r="S84" s="171"/>
    </row>
    <row r="85" spans="1:19" ht="27" hidden="1" customHeight="1">
      <c r="A85" s="192">
        <v>80</v>
      </c>
      <c r="B85" s="21"/>
      <c r="C85" s="113"/>
      <c r="D85" s="114"/>
      <c r="E85" s="115" t="str">
        <f t="shared" si="17"/>
        <v/>
      </c>
      <c r="F85" s="188"/>
      <c r="G85" s="115" t="str">
        <f t="shared" si="14"/>
        <v/>
      </c>
      <c r="H85" s="211"/>
      <c r="I85" s="116"/>
      <c r="J85" s="117"/>
      <c r="K85" s="118"/>
      <c r="L85" s="119"/>
      <c r="M85" s="118"/>
      <c r="O85" s="170" t="str">
        <f t="shared" si="16"/>
        <v/>
      </c>
    </row>
    <row r="86" spans="1:19" ht="27" hidden="1" customHeight="1">
      <c r="A86" s="192">
        <v>81</v>
      </c>
      <c r="B86" s="21"/>
      <c r="C86" s="113"/>
      <c r="D86" s="114"/>
      <c r="E86" s="115" t="str">
        <f t="shared" si="17"/>
        <v/>
      </c>
      <c r="F86" s="188"/>
      <c r="G86" s="115" t="str">
        <f t="shared" si="14"/>
        <v/>
      </c>
      <c r="H86" s="211"/>
      <c r="I86" s="116"/>
      <c r="J86" s="117"/>
      <c r="K86" s="118"/>
      <c r="L86" s="119"/>
      <c r="M86" s="118"/>
      <c r="O86" s="170" t="str">
        <f t="shared" si="16"/>
        <v/>
      </c>
    </row>
    <row r="87" spans="1:19" ht="27" hidden="1" customHeight="1">
      <c r="A87" s="192">
        <v>82</v>
      </c>
      <c r="B87" s="21"/>
      <c r="C87" s="113"/>
      <c r="D87" s="114"/>
      <c r="E87" s="115" t="str">
        <f t="shared" si="17"/>
        <v/>
      </c>
      <c r="F87" s="188"/>
      <c r="G87" s="115" t="str">
        <f t="shared" si="14"/>
        <v/>
      </c>
      <c r="H87" s="211"/>
      <c r="I87" s="116"/>
      <c r="J87" s="117"/>
      <c r="K87" s="118"/>
      <c r="L87" s="119"/>
      <c r="M87" s="118"/>
      <c r="O87" s="170" t="str">
        <f t="shared" si="16"/>
        <v/>
      </c>
    </row>
    <row r="88" spans="1:19" ht="27" hidden="1" customHeight="1">
      <c r="A88" s="192">
        <v>83</v>
      </c>
      <c r="B88" s="21"/>
      <c r="C88" s="113"/>
      <c r="D88" s="114"/>
      <c r="E88" s="115" t="str">
        <f t="shared" si="17"/>
        <v/>
      </c>
      <c r="F88" s="188"/>
      <c r="G88" s="115" t="str">
        <f t="shared" si="14"/>
        <v/>
      </c>
      <c r="H88" s="211"/>
      <c r="I88" s="116"/>
      <c r="J88" s="117"/>
      <c r="K88" s="118"/>
      <c r="L88" s="119"/>
      <c r="M88" s="118"/>
      <c r="O88" s="170" t="str">
        <f>IF(B88="","",IF(J88="","←　発注先の所在地、発注先名が入力されていません",""))</f>
        <v/>
      </c>
    </row>
    <row r="89" spans="1:19" ht="27" hidden="1" customHeight="1">
      <c r="A89" s="192">
        <v>84</v>
      </c>
      <c r="B89" s="21"/>
      <c r="C89" s="113"/>
      <c r="D89" s="114"/>
      <c r="E89" s="115" t="str">
        <f t="shared" si="17"/>
        <v/>
      </c>
      <c r="F89" s="188"/>
      <c r="G89" s="115" t="str">
        <f t="shared" si="14"/>
        <v/>
      </c>
      <c r="H89" s="211"/>
      <c r="I89" s="116"/>
      <c r="J89" s="117"/>
      <c r="K89" s="118"/>
      <c r="L89" s="119"/>
      <c r="M89" s="118"/>
      <c r="O89" s="170" t="str">
        <f t="shared" ref="O89:O96" si="18">IF(B89="","",IF(J89="","←　発注先の所在地、発注先名が入力されていません",""))</f>
        <v/>
      </c>
    </row>
    <row r="90" spans="1:19" ht="27" hidden="1" customHeight="1">
      <c r="A90" s="192">
        <v>85</v>
      </c>
      <c r="B90" s="21"/>
      <c r="C90" s="113"/>
      <c r="D90" s="114"/>
      <c r="E90" s="115" t="str">
        <f t="shared" si="17"/>
        <v/>
      </c>
      <c r="F90" s="188"/>
      <c r="G90" s="115" t="str">
        <f t="shared" si="14"/>
        <v/>
      </c>
      <c r="H90" s="211"/>
      <c r="I90" s="116"/>
      <c r="J90" s="117"/>
      <c r="K90" s="118"/>
      <c r="L90" s="119"/>
      <c r="M90" s="118"/>
      <c r="O90" s="170" t="str">
        <f t="shared" si="18"/>
        <v/>
      </c>
    </row>
    <row r="91" spans="1:19" ht="27" hidden="1" customHeight="1">
      <c r="A91" s="192">
        <v>86</v>
      </c>
      <c r="B91" s="21"/>
      <c r="C91" s="113"/>
      <c r="D91" s="114"/>
      <c r="E91" s="115" t="str">
        <f t="shared" si="17"/>
        <v/>
      </c>
      <c r="F91" s="188"/>
      <c r="G91" s="115" t="str">
        <f t="shared" si="14"/>
        <v/>
      </c>
      <c r="H91" s="211"/>
      <c r="I91" s="116"/>
      <c r="J91" s="117"/>
      <c r="K91" s="118"/>
      <c r="L91" s="119"/>
      <c r="M91" s="118"/>
      <c r="O91" s="170" t="str">
        <f t="shared" si="18"/>
        <v/>
      </c>
    </row>
    <row r="92" spans="1:19" ht="27" hidden="1" customHeight="1">
      <c r="A92" s="192">
        <v>87</v>
      </c>
      <c r="B92" s="21"/>
      <c r="C92" s="113"/>
      <c r="D92" s="114"/>
      <c r="E92" s="115" t="str">
        <f>IF(OR(ISBLANK(C92),ISBLANK(D92)),"",C92*D92)</f>
        <v/>
      </c>
      <c r="F92" s="188"/>
      <c r="G92" s="115" t="str">
        <f t="shared" si="14"/>
        <v/>
      </c>
      <c r="H92" s="211"/>
      <c r="I92" s="116"/>
      <c r="J92" s="117"/>
      <c r="K92" s="118"/>
      <c r="L92" s="119"/>
      <c r="M92" s="118"/>
      <c r="O92" s="170" t="str">
        <f t="shared" si="18"/>
        <v/>
      </c>
    </row>
    <row r="93" spans="1:19" ht="27" hidden="1" customHeight="1">
      <c r="A93" s="192">
        <v>88</v>
      </c>
      <c r="B93" s="21"/>
      <c r="C93" s="113"/>
      <c r="D93" s="114"/>
      <c r="E93" s="115" t="str">
        <f t="shared" ref="E93:E100" si="19">IF(OR(ISBLANK(C93),ISBLANK(D93)),"",C93*D93)</f>
        <v/>
      </c>
      <c r="F93" s="188"/>
      <c r="G93" s="115" t="str">
        <f t="shared" si="14"/>
        <v/>
      </c>
      <c r="H93" s="211"/>
      <c r="I93" s="116"/>
      <c r="J93" s="117"/>
      <c r="K93" s="118"/>
      <c r="L93" s="119"/>
      <c r="M93" s="118"/>
      <c r="O93" s="170" t="str">
        <f t="shared" si="18"/>
        <v/>
      </c>
    </row>
    <row r="94" spans="1:19" ht="27" hidden="1" customHeight="1">
      <c r="A94" s="192">
        <v>89</v>
      </c>
      <c r="B94" s="21"/>
      <c r="C94" s="113"/>
      <c r="D94" s="114"/>
      <c r="E94" s="115" t="str">
        <f t="shared" si="19"/>
        <v/>
      </c>
      <c r="F94" s="188"/>
      <c r="G94" s="115" t="str">
        <f t="shared" si="14"/>
        <v/>
      </c>
      <c r="H94" s="211"/>
      <c r="I94" s="116"/>
      <c r="J94" s="117"/>
      <c r="K94" s="118"/>
      <c r="L94" s="119"/>
      <c r="M94" s="118"/>
      <c r="O94" s="170" t="str">
        <f t="shared" si="18"/>
        <v/>
      </c>
      <c r="S94" s="171"/>
    </row>
    <row r="95" spans="1:19" ht="27" hidden="1" customHeight="1">
      <c r="A95" s="192">
        <v>90</v>
      </c>
      <c r="B95" s="21"/>
      <c r="C95" s="113"/>
      <c r="D95" s="114"/>
      <c r="E95" s="115" t="str">
        <f t="shared" si="19"/>
        <v/>
      </c>
      <c r="F95" s="188"/>
      <c r="G95" s="115" t="str">
        <f t="shared" si="14"/>
        <v/>
      </c>
      <c r="H95" s="211"/>
      <c r="I95" s="116"/>
      <c r="J95" s="117"/>
      <c r="K95" s="118"/>
      <c r="L95" s="119"/>
      <c r="M95" s="118"/>
      <c r="O95" s="170" t="str">
        <f t="shared" si="18"/>
        <v/>
      </c>
    </row>
    <row r="96" spans="1:19" ht="27" hidden="1" customHeight="1">
      <c r="A96" s="192">
        <v>91</v>
      </c>
      <c r="B96" s="21"/>
      <c r="C96" s="113"/>
      <c r="D96" s="114"/>
      <c r="E96" s="115" t="str">
        <f t="shared" si="19"/>
        <v/>
      </c>
      <c r="F96" s="188"/>
      <c r="G96" s="115" t="str">
        <f t="shared" si="14"/>
        <v/>
      </c>
      <c r="H96" s="211"/>
      <c r="I96" s="116"/>
      <c r="J96" s="117"/>
      <c r="K96" s="118"/>
      <c r="L96" s="119"/>
      <c r="M96" s="118"/>
      <c r="O96" s="170" t="str">
        <f t="shared" si="18"/>
        <v/>
      </c>
    </row>
    <row r="97" spans="1:19" ht="27" hidden="1" customHeight="1">
      <c r="A97" s="192">
        <v>92</v>
      </c>
      <c r="B97" s="21"/>
      <c r="C97" s="113"/>
      <c r="D97" s="114"/>
      <c r="E97" s="115" t="str">
        <f t="shared" si="19"/>
        <v/>
      </c>
      <c r="F97" s="188"/>
      <c r="G97" s="115" t="str">
        <f t="shared" si="14"/>
        <v/>
      </c>
      <c r="H97" s="211"/>
      <c r="I97" s="116"/>
      <c r="J97" s="117"/>
      <c r="K97" s="118"/>
      <c r="L97" s="119"/>
      <c r="M97" s="118"/>
      <c r="O97" s="170" t="str">
        <f>IF(B97="","",IF(J97="","←　発注先の所在地、発注先名が入力されていません",""))</f>
        <v/>
      </c>
    </row>
    <row r="98" spans="1:19" ht="27" hidden="1" customHeight="1">
      <c r="A98" s="192">
        <v>93</v>
      </c>
      <c r="B98" s="21"/>
      <c r="C98" s="113"/>
      <c r="D98" s="114"/>
      <c r="E98" s="115" t="str">
        <f t="shared" si="19"/>
        <v/>
      </c>
      <c r="F98" s="188"/>
      <c r="G98" s="115" t="str">
        <f t="shared" si="14"/>
        <v/>
      </c>
      <c r="H98" s="211"/>
      <c r="I98" s="116"/>
      <c r="J98" s="117"/>
      <c r="K98" s="118"/>
      <c r="L98" s="119"/>
      <c r="M98" s="118"/>
      <c r="O98" s="170" t="str">
        <f t="shared" ref="O98:O105" si="20">IF(B98="","",IF(J98="","←　発注先の所在地、発注先名が入力されていません",""))</f>
        <v/>
      </c>
    </row>
    <row r="99" spans="1:19" ht="27" hidden="1" customHeight="1">
      <c r="A99" s="192">
        <v>94</v>
      </c>
      <c r="B99" s="21"/>
      <c r="C99" s="113"/>
      <c r="D99" s="114"/>
      <c r="E99" s="115" t="str">
        <f t="shared" si="19"/>
        <v/>
      </c>
      <c r="F99" s="188"/>
      <c r="G99" s="115" t="str">
        <f t="shared" si="14"/>
        <v/>
      </c>
      <c r="H99" s="211"/>
      <c r="I99" s="116"/>
      <c r="J99" s="117"/>
      <c r="K99" s="118"/>
      <c r="L99" s="119"/>
      <c r="M99" s="118"/>
      <c r="O99" s="170" t="str">
        <f t="shared" si="20"/>
        <v/>
      </c>
    </row>
    <row r="100" spans="1:19" ht="27" hidden="1" customHeight="1">
      <c r="A100" s="192">
        <v>95</v>
      </c>
      <c r="B100" s="21"/>
      <c r="C100" s="113"/>
      <c r="D100" s="114"/>
      <c r="E100" s="115" t="str">
        <f t="shared" si="19"/>
        <v/>
      </c>
      <c r="F100" s="188"/>
      <c r="G100" s="115" t="str">
        <f t="shared" si="14"/>
        <v/>
      </c>
      <c r="H100" s="211"/>
      <c r="I100" s="116"/>
      <c r="J100" s="117"/>
      <c r="K100" s="118"/>
      <c r="L100" s="119"/>
      <c r="M100" s="118"/>
      <c r="O100" s="170" t="str">
        <f t="shared" si="20"/>
        <v/>
      </c>
    </row>
    <row r="101" spans="1:19" ht="27" hidden="1" customHeight="1">
      <c r="A101" s="192">
        <v>96</v>
      </c>
      <c r="B101" s="21"/>
      <c r="C101" s="113"/>
      <c r="D101" s="114"/>
      <c r="E101" s="115" t="str">
        <f>IF(OR(ISBLANK(C101),ISBLANK(D101)),"",C101*D101)</f>
        <v/>
      </c>
      <c r="F101" s="188"/>
      <c r="G101" s="115" t="str">
        <f t="shared" si="14"/>
        <v/>
      </c>
      <c r="H101" s="211"/>
      <c r="I101" s="116"/>
      <c r="J101" s="117"/>
      <c r="K101" s="118"/>
      <c r="L101" s="119"/>
      <c r="M101" s="118"/>
      <c r="O101" s="170" t="str">
        <f t="shared" si="20"/>
        <v/>
      </c>
    </row>
    <row r="102" spans="1:19" ht="27" hidden="1" customHeight="1">
      <c r="A102" s="192">
        <v>97</v>
      </c>
      <c r="B102" s="21"/>
      <c r="C102" s="113"/>
      <c r="D102" s="114"/>
      <c r="E102" s="115" t="str">
        <f>IF(OR(ISBLANK(C102),ISBLANK(D102)),"",C102*D102)</f>
        <v/>
      </c>
      <c r="F102" s="188"/>
      <c r="G102" s="115" t="str">
        <f t="shared" si="14"/>
        <v/>
      </c>
      <c r="H102" s="211"/>
      <c r="I102" s="116"/>
      <c r="J102" s="117"/>
      <c r="K102" s="118"/>
      <c r="L102" s="119"/>
      <c r="M102" s="118"/>
      <c r="O102" s="170" t="str">
        <f t="shared" si="20"/>
        <v/>
      </c>
    </row>
    <row r="103" spans="1:19" ht="27" hidden="1" customHeight="1">
      <c r="A103" s="192">
        <v>98</v>
      </c>
      <c r="B103" s="21"/>
      <c r="C103" s="113"/>
      <c r="D103" s="114"/>
      <c r="E103" s="115" t="str">
        <f>IF(OR(ISBLANK(C103),ISBLANK(D103)),"",C103*D103)</f>
        <v/>
      </c>
      <c r="F103" s="188"/>
      <c r="G103" s="115" t="str">
        <f t="shared" si="14"/>
        <v/>
      </c>
      <c r="H103" s="211"/>
      <c r="I103" s="116"/>
      <c r="J103" s="117"/>
      <c r="K103" s="118"/>
      <c r="L103" s="119"/>
      <c r="M103" s="118"/>
      <c r="O103" s="170" t="str">
        <f t="shared" si="20"/>
        <v/>
      </c>
      <c r="S103" s="171"/>
    </row>
    <row r="104" spans="1:19" ht="27" hidden="1" customHeight="1">
      <c r="A104" s="192">
        <v>99</v>
      </c>
      <c r="B104" s="21"/>
      <c r="C104" s="113"/>
      <c r="D104" s="114"/>
      <c r="E104" s="115" t="str">
        <f>IF(OR(ISBLANK(C104),ISBLANK(D104)),"",C104*D104)</f>
        <v/>
      </c>
      <c r="F104" s="188"/>
      <c r="G104" s="115" t="str">
        <f t="shared" si="14"/>
        <v/>
      </c>
      <c r="H104" s="211"/>
      <c r="I104" s="116"/>
      <c r="J104" s="117"/>
      <c r="K104" s="118"/>
      <c r="L104" s="119"/>
      <c r="M104" s="118"/>
      <c r="O104" s="170" t="str">
        <f t="shared" si="20"/>
        <v/>
      </c>
    </row>
    <row r="105" spans="1:19" ht="27" hidden="1" customHeight="1">
      <c r="A105" s="192">
        <v>100</v>
      </c>
      <c r="B105" s="21"/>
      <c r="C105" s="113"/>
      <c r="D105" s="114"/>
      <c r="E105" s="115" t="str">
        <f>IF(OR(ISBLANK(C105),ISBLANK(D105)),"",C105*D105)</f>
        <v/>
      </c>
      <c r="F105" s="188"/>
      <c r="G105" s="115" t="str">
        <f t="shared" si="14"/>
        <v/>
      </c>
      <c r="H105" s="211"/>
      <c r="I105" s="116"/>
      <c r="J105" s="117"/>
      <c r="K105" s="118"/>
      <c r="L105" s="119"/>
      <c r="M105" s="118"/>
      <c r="O105" s="170" t="str">
        <f t="shared" si="20"/>
        <v/>
      </c>
    </row>
    <row r="106" spans="1:19" ht="27" customHeight="1">
      <c r="A106" s="172"/>
      <c r="B106" s="173" t="s">
        <v>537</v>
      </c>
      <c r="C106" s="174"/>
      <c r="D106" s="175"/>
      <c r="E106" s="175"/>
      <c r="F106" s="175"/>
      <c r="G106" s="175"/>
      <c r="H106" s="176"/>
      <c r="I106" s="177"/>
      <c r="J106" s="178"/>
      <c r="K106" s="179"/>
      <c r="L106" s="179"/>
      <c r="M106" s="180"/>
    </row>
    <row r="107" spans="1:19" ht="27" customHeight="1">
      <c r="A107" s="149"/>
      <c r="B107" s="149"/>
      <c r="C107" s="320"/>
      <c r="D107" s="320"/>
      <c r="E107" s="181"/>
      <c r="F107" s="193" t="s">
        <v>533</v>
      </c>
      <c r="G107" s="78" t="str">
        <f>IF(SUBTOTAL(9,G3:G105)=0,"",SUBTOTAL(9,G3:G105))</f>
        <v/>
      </c>
      <c r="H107" s="182"/>
      <c r="I107" s="78" t="str">
        <f>IF(SUBTOTAL(9,I3:I105)=0,"",SUBTOTAL(9,I3:I105))</f>
        <v/>
      </c>
      <c r="J107" s="123" t="str">
        <f>IF(COUNTA($J$4:$J$106)-1=0,"",IF(COUNTA($J$4:$J$106)-1=COUNTIF($J$4:$J$106,"島根県内"),"県内",IF(COUNTIF($J$4:$J$106,"その他")&gt;=1,"理由記載")))</f>
        <v/>
      </c>
      <c r="K107" s="183"/>
      <c r="L107" s="183"/>
      <c r="M107" s="183"/>
      <c r="O107" s="170"/>
    </row>
    <row r="108" spans="1:19" ht="18" customHeight="1">
      <c r="A108" s="149" t="s">
        <v>544</v>
      </c>
      <c r="B108" s="149"/>
      <c r="C108" s="184"/>
      <c r="D108" s="184"/>
      <c r="E108" s="185"/>
      <c r="F108" s="184"/>
      <c r="G108" s="122"/>
      <c r="H108" s="185"/>
      <c r="I108" s="122"/>
      <c r="J108" s="186"/>
      <c r="K108" s="183"/>
      <c r="L108" s="183"/>
      <c r="M108" s="183"/>
      <c r="O108" s="170"/>
    </row>
    <row r="109" spans="1:19" ht="18" customHeight="1">
      <c r="A109" s="149" t="s">
        <v>538</v>
      </c>
      <c r="B109" s="149"/>
      <c r="C109" s="184"/>
      <c r="D109" s="184"/>
      <c r="E109" s="185"/>
      <c r="F109" s="184"/>
      <c r="G109" s="122"/>
      <c r="H109" s="185"/>
      <c r="I109" s="122"/>
      <c r="J109" s="186"/>
      <c r="K109" s="183"/>
      <c r="L109" s="183"/>
      <c r="M109" s="183"/>
      <c r="O109" s="170"/>
    </row>
    <row r="110" spans="1:19" ht="18" customHeight="1">
      <c r="A110" s="149" t="s">
        <v>539</v>
      </c>
      <c r="B110" s="149"/>
      <c r="C110" s="184"/>
      <c r="D110" s="184"/>
      <c r="E110" s="185"/>
      <c r="F110" s="184"/>
      <c r="G110" s="122"/>
      <c r="H110" s="185"/>
      <c r="I110" s="122"/>
      <c r="J110" s="186"/>
      <c r="K110" s="183"/>
      <c r="L110" s="183"/>
      <c r="M110" s="183"/>
      <c r="O110" s="170"/>
    </row>
    <row r="111" spans="1:19" ht="18" customHeight="1">
      <c r="A111" s="149" t="s">
        <v>553</v>
      </c>
      <c r="B111" s="149"/>
      <c r="C111" s="184"/>
      <c r="D111" s="184"/>
      <c r="E111" s="185"/>
      <c r="F111" s="184"/>
      <c r="G111" s="122"/>
      <c r="H111" s="185"/>
      <c r="I111" s="122"/>
      <c r="J111" s="186"/>
      <c r="K111" s="183"/>
      <c r="L111" s="183"/>
      <c r="M111" s="183"/>
      <c r="O111" s="170"/>
    </row>
    <row r="112" spans="1:19">
      <c r="O112" s="170"/>
    </row>
    <row r="113" spans="1:13">
      <c r="A113" s="187" t="s">
        <v>481</v>
      </c>
    </row>
    <row r="114" spans="1:13" ht="32.1" customHeight="1">
      <c r="A114" s="317"/>
      <c r="B114" s="318"/>
      <c r="C114" s="318"/>
      <c r="D114" s="318"/>
      <c r="E114" s="318"/>
      <c r="F114" s="318"/>
      <c r="G114" s="318"/>
      <c r="H114" s="318"/>
      <c r="I114" s="318"/>
      <c r="J114" s="318"/>
      <c r="K114" s="318"/>
      <c r="L114" s="318"/>
      <c r="M114" s="319"/>
    </row>
    <row r="115" spans="1:13">
      <c r="A115" s="321" t="s">
        <v>586</v>
      </c>
      <c r="B115" s="321"/>
      <c r="C115" s="321"/>
      <c r="D115" s="321"/>
      <c r="E115" s="321"/>
      <c r="F115" s="321"/>
      <c r="G115" s="321"/>
      <c r="H115" s="321"/>
      <c r="I115" s="321"/>
      <c r="J115" s="321"/>
      <c r="K115" s="321"/>
      <c r="L115" s="321"/>
      <c r="M115" s="321"/>
    </row>
    <row r="116" spans="1:13" ht="32.1" customHeight="1">
      <c r="A116" s="317"/>
      <c r="B116" s="318"/>
      <c r="C116" s="318"/>
      <c r="D116" s="318"/>
      <c r="E116" s="318"/>
      <c r="F116" s="318"/>
      <c r="G116" s="318"/>
      <c r="H116" s="318"/>
      <c r="I116" s="318"/>
      <c r="J116" s="318"/>
      <c r="K116" s="318"/>
      <c r="L116" s="318"/>
      <c r="M116" s="319"/>
    </row>
    <row r="117" spans="1:13">
      <c r="A117" s="321" t="s">
        <v>511</v>
      </c>
      <c r="B117" s="321"/>
      <c r="C117" s="321"/>
      <c r="D117" s="321"/>
      <c r="E117" s="321"/>
      <c r="F117" s="321"/>
      <c r="G117" s="321"/>
      <c r="H117" s="321"/>
      <c r="I117" s="321"/>
      <c r="J117" s="321"/>
      <c r="K117" s="321"/>
      <c r="L117" s="321"/>
      <c r="M117" s="321"/>
    </row>
    <row r="118" spans="1:13" ht="32.1" customHeight="1">
      <c r="A118" s="317"/>
      <c r="B118" s="318"/>
      <c r="C118" s="318"/>
      <c r="D118" s="318"/>
      <c r="E118" s="318"/>
      <c r="F118" s="318"/>
      <c r="G118" s="318"/>
      <c r="H118" s="318"/>
      <c r="I118" s="318"/>
      <c r="J118" s="318"/>
      <c r="K118" s="318"/>
      <c r="L118" s="318"/>
      <c r="M118" s="319"/>
    </row>
  </sheetData>
  <sheetProtection algorithmName="SHA-512" hashValue="68BUPSqZdDKRAN3FzP3FltvKlLsnF2n9wId4M23+ZC7KyJIlNoyCE8cTLZz0PcjuWuftsVCPIJH8t92SP6z7vA==" saltValue="E0MvWM+FSisMsSscFTzV+Q==" spinCount="100000" sheet="1" formatCells="0" formatColumns="0" formatRows="0" insertColumns="0" insertRows="0" insertHyperlinks="0" pivotTables="0"/>
  <mergeCells count="18">
    <mergeCell ref="A118:M118"/>
    <mergeCell ref="C107:D107"/>
    <mergeCell ref="A114:M114"/>
    <mergeCell ref="A115:M115"/>
    <mergeCell ref="A116:M116"/>
    <mergeCell ref="A117:M117"/>
    <mergeCell ref="A4:A5"/>
    <mergeCell ref="B4:B5"/>
    <mergeCell ref="C4:C5"/>
    <mergeCell ref="D4:D5"/>
    <mergeCell ref="E4:E5"/>
    <mergeCell ref="K4:K5"/>
    <mergeCell ref="L4:M4"/>
    <mergeCell ref="F4:F5"/>
    <mergeCell ref="G4:G5"/>
    <mergeCell ref="H4:H5"/>
    <mergeCell ref="I4:I5"/>
    <mergeCell ref="J4:J5"/>
  </mergeCells>
  <phoneticPr fontId="2"/>
  <conditionalFormatting sqref="B6:M105">
    <cfRule type="expression" dxfId="112" priority="1">
      <formula>$L6="×"</formula>
    </cfRule>
  </conditionalFormatting>
  <dataValidations count="3">
    <dataValidation type="list" allowBlank="1" showInputMessage="1" showErrorMessage="1" sqref="J6:J105" xr:uid="{00000000-0002-0000-0700-000000000000}">
      <formula1>"島根県内,その他"</formula1>
    </dataValidation>
    <dataValidation type="list" allowBlank="1" showInputMessage="1" showErrorMessage="1" sqref="M6:M105" xr:uid="{00000000-0002-0000-0700-000001000000}">
      <formula1>"発注予定先による廃棄・下取り等（見積書に記載）,既存設備等がない（新規導入　例外）,その他"</formula1>
    </dataValidation>
    <dataValidation type="list" allowBlank="1" showInputMessage="1" showErrorMessage="1" sqref="L6:L105" xr:uid="{00000000-0002-0000-0700-000002000000}">
      <formula1>"○,×"</formula1>
    </dataValidation>
  </dataValidations>
  <printOptions horizontalCentered="1" verticalCentered="1"/>
  <pageMargins left="0.55118110236220474" right="0.19685039370078741" top="0.39370078740157483" bottom="0.31496062992125984" header="0.31496062992125984" footer="0.23622047244094491"/>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D114"/>
  <sheetViews>
    <sheetView showGridLines="0" view="pageBreakPreview" zoomScaleNormal="100" zoomScaleSheetLayoutView="100" workbookViewId="0">
      <selection activeCell="C6" sqref="C6"/>
    </sheetView>
  </sheetViews>
  <sheetFormatPr defaultColWidth="8.625" defaultRowHeight="18.75"/>
  <cols>
    <col min="1" max="1" width="6.625" style="143" customWidth="1"/>
    <col min="2" max="3" width="27.875" style="143" customWidth="1"/>
    <col min="4" max="4" width="63.125" style="143" customWidth="1"/>
    <col min="5" max="5" width="3.125" style="143" customWidth="1"/>
    <col min="6" max="16384" width="8.625" style="143"/>
  </cols>
  <sheetData>
    <row r="1" spans="1:4">
      <c r="D1" s="148" t="str">
        <f>IF(名称="","","名称："&amp;名称)</f>
        <v/>
      </c>
    </row>
    <row r="2" spans="1:4" ht="24">
      <c r="A2" s="212" t="s">
        <v>482</v>
      </c>
    </row>
    <row r="4" spans="1:4">
      <c r="A4" s="195" t="s">
        <v>77</v>
      </c>
    </row>
    <row r="5" spans="1:4">
      <c r="A5" s="193" t="s">
        <v>60</v>
      </c>
      <c r="B5" s="213" t="s">
        <v>57</v>
      </c>
      <c r="C5" s="214" t="s">
        <v>139</v>
      </c>
      <c r="D5" s="213" t="s">
        <v>484</v>
      </c>
    </row>
    <row r="6" spans="1:4" ht="39.950000000000003" customHeight="1">
      <c r="A6" s="192">
        <v>1</v>
      </c>
      <c r="B6" s="84" t="str">
        <f>IF(ISBLANK('③設備機器・年間削減額(入力)'!B6),"",'③設備機器・年間削減額(入力)'!B6)</f>
        <v/>
      </c>
      <c r="C6" s="83"/>
      <c r="D6" s="15"/>
    </row>
    <row r="7" spans="1:4" ht="39.950000000000003" customHeight="1">
      <c r="A7" s="192">
        <v>2</v>
      </c>
      <c r="B7" s="84" t="str">
        <f>IF(ISBLANK('③設備機器・年間削減額(入力)'!B7),"",'③設備機器・年間削減額(入力)'!B7)</f>
        <v/>
      </c>
      <c r="C7" s="83"/>
      <c r="D7" s="15"/>
    </row>
    <row r="8" spans="1:4" ht="39.950000000000003" customHeight="1">
      <c r="A8" s="192">
        <v>3</v>
      </c>
      <c r="B8" s="84" t="str">
        <f>IF(ISBLANK('③設備機器・年間削減額(入力)'!B8),"",'③設備機器・年間削減額(入力)'!B8)</f>
        <v/>
      </c>
      <c r="C8" s="83"/>
      <c r="D8" s="15"/>
    </row>
    <row r="9" spans="1:4" ht="39.950000000000003" customHeight="1">
      <c r="A9" s="192">
        <v>4</v>
      </c>
      <c r="B9" s="84" t="str">
        <f>IF(ISBLANK('③設備機器・年間削減額(入力)'!B9),"",'③設備機器・年間削減額(入力)'!B9)</f>
        <v/>
      </c>
      <c r="C9" s="83"/>
      <c r="D9" s="15"/>
    </row>
    <row r="10" spans="1:4" ht="39.950000000000003" customHeight="1">
      <c r="A10" s="192">
        <v>5</v>
      </c>
      <c r="B10" s="84" t="str">
        <f>IF(ISBLANK('③設備機器・年間削減額(入力)'!B10),"",'③設備機器・年間削減額(入力)'!B10)</f>
        <v/>
      </c>
      <c r="C10" s="83"/>
      <c r="D10" s="15"/>
    </row>
    <row r="11" spans="1:4" ht="39.950000000000003" customHeight="1">
      <c r="A11" s="192">
        <v>6</v>
      </c>
      <c r="B11" s="84" t="str">
        <f>IF(ISBLANK('③設備機器・年間削減額(入力)'!B11),"",'③設備機器・年間削減額(入力)'!B11)</f>
        <v/>
      </c>
      <c r="C11" s="83"/>
      <c r="D11" s="15"/>
    </row>
    <row r="12" spans="1:4" ht="39.950000000000003" customHeight="1">
      <c r="A12" s="192">
        <v>7</v>
      </c>
      <c r="B12" s="84" t="str">
        <f>IF(ISBLANK('③設備機器・年間削減額(入力)'!B12),"",'③設備機器・年間削減額(入力)'!B12)</f>
        <v/>
      </c>
      <c r="C12" s="83"/>
      <c r="D12" s="15"/>
    </row>
    <row r="13" spans="1:4" ht="39.950000000000003" customHeight="1">
      <c r="A13" s="192">
        <v>8</v>
      </c>
      <c r="B13" s="84" t="str">
        <f>IF(ISBLANK('③設備機器・年間削減額(入力)'!B13),"",'③設備機器・年間削減額(入力)'!B13)</f>
        <v/>
      </c>
      <c r="C13" s="83"/>
      <c r="D13" s="15"/>
    </row>
    <row r="14" spans="1:4" ht="39.950000000000003" customHeight="1">
      <c r="A14" s="192">
        <v>9</v>
      </c>
      <c r="B14" s="84" t="str">
        <f>IF(ISBLANK('③設備機器・年間削減額(入力)'!B14),"",'③設備機器・年間削減額(入力)'!B14)</f>
        <v/>
      </c>
      <c r="C14" s="83"/>
      <c r="D14" s="15"/>
    </row>
    <row r="15" spans="1:4" ht="39.950000000000003" customHeight="1">
      <c r="A15" s="192">
        <v>10</v>
      </c>
      <c r="B15" s="84" t="str">
        <f>IF(ISBLANK('③設備機器・年間削減額(入力)'!B15),"",'③設備機器・年間削減額(入力)'!B15)</f>
        <v/>
      </c>
      <c r="C15" s="83"/>
      <c r="D15" s="15"/>
    </row>
    <row r="16" spans="1:4" ht="39.950000000000003" hidden="1" customHeight="1">
      <c r="A16" s="192">
        <v>11</v>
      </c>
      <c r="B16" s="84" t="str">
        <f>IF(ISBLANK('③設備機器・年間削減額(入力)'!B16),"",'③設備機器・年間削減額(入力)'!B16)</f>
        <v/>
      </c>
      <c r="C16" s="83"/>
      <c r="D16" s="15"/>
    </row>
    <row r="17" spans="1:4" ht="39.950000000000003" hidden="1" customHeight="1">
      <c r="A17" s="192">
        <v>12</v>
      </c>
      <c r="B17" s="84" t="str">
        <f>IF(ISBLANK('③設備機器・年間削減額(入力)'!B17),"",'③設備機器・年間削減額(入力)'!B17)</f>
        <v/>
      </c>
      <c r="C17" s="83"/>
      <c r="D17" s="15"/>
    </row>
    <row r="18" spans="1:4" ht="39.950000000000003" hidden="1" customHeight="1">
      <c r="A18" s="192">
        <v>13</v>
      </c>
      <c r="B18" s="84" t="str">
        <f>IF(ISBLANK('③設備機器・年間削減額(入力)'!B18),"",'③設備機器・年間削減額(入力)'!B18)</f>
        <v/>
      </c>
      <c r="C18" s="83"/>
      <c r="D18" s="15"/>
    </row>
    <row r="19" spans="1:4" ht="39.950000000000003" hidden="1" customHeight="1">
      <c r="A19" s="192">
        <v>14</v>
      </c>
      <c r="B19" s="84" t="str">
        <f>IF(ISBLANK('③設備機器・年間削減額(入力)'!B19),"",'③設備機器・年間削減額(入力)'!B19)</f>
        <v/>
      </c>
      <c r="C19" s="83"/>
      <c r="D19" s="15"/>
    </row>
    <row r="20" spans="1:4" ht="39.950000000000003" hidden="1" customHeight="1">
      <c r="A20" s="192">
        <v>15</v>
      </c>
      <c r="B20" s="84" t="str">
        <f>IF(ISBLANK('③設備機器・年間削減額(入力)'!B20),"",'③設備機器・年間削減額(入力)'!B20)</f>
        <v/>
      </c>
      <c r="C20" s="83"/>
      <c r="D20" s="15"/>
    </row>
    <row r="21" spans="1:4" ht="39.950000000000003" hidden="1" customHeight="1">
      <c r="A21" s="192">
        <v>16</v>
      </c>
      <c r="B21" s="84" t="str">
        <f>IF(ISBLANK('③設備機器・年間削減額(入力)'!B21),"",'③設備機器・年間削減額(入力)'!B21)</f>
        <v/>
      </c>
      <c r="C21" s="83"/>
      <c r="D21" s="15"/>
    </row>
    <row r="22" spans="1:4" ht="39.950000000000003" hidden="1" customHeight="1">
      <c r="A22" s="192">
        <v>17</v>
      </c>
      <c r="B22" s="84" t="str">
        <f>IF(ISBLANK('③設備機器・年間削減額(入力)'!B22),"",'③設備機器・年間削減額(入力)'!B22)</f>
        <v/>
      </c>
      <c r="C22" s="83"/>
      <c r="D22" s="15"/>
    </row>
    <row r="23" spans="1:4" ht="39.950000000000003" hidden="1" customHeight="1">
      <c r="A23" s="192">
        <v>18</v>
      </c>
      <c r="B23" s="84" t="str">
        <f>IF(ISBLANK('③設備機器・年間削減額(入力)'!B23),"",'③設備機器・年間削減額(入力)'!B23)</f>
        <v/>
      </c>
      <c r="C23" s="83"/>
      <c r="D23" s="15"/>
    </row>
    <row r="24" spans="1:4" ht="39.950000000000003" hidden="1" customHeight="1">
      <c r="A24" s="192">
        <v>19</v>
      </c>
      <c r="B24" s="84" t="str">
        <f>IF(ISBLANK('③設備機器・年間削減額(入力)'!B24),"",'③設備機器・年間削減額(入力)'!B24)</f>
        <v/>
      </c>
      <c r="C24" s="83"/>
      <c r="D24" s="15"/>
    </row>
    <row r="25" spans="1:4" ht="39.950000000000003" hidden="1" customHeight="1">
      <c r="A25" s="192">
        <v>20</v>
      </c>
      <c r="B25" s="84" t="str">
        <f>IF(ISBLANK('③設備機器・年間削減額(入力)'!B25),"",'③設備機器・年間削減額(入力)'!B25)</f>
        <v/>
      </c>
      <c r="C25" s="83"/>
      <c r="D25" s="15"/>
    </row>
    <row r="26" spans="1:4" ht="39.950000000000003" hidden="1" customHeight="1">
      <c r="A26" s="192">
        <v>21</v>
      </c>
      <c r="B26" s="84" t="str">
        <f>IF(ISBLANK('③設備機器・年間削減額(入力)'!B26),"",'③設備機器・年間削減額(入力)'!B26)</f>
        <v/>
      </c>
      <c r="C26" s="83"/>
      <c r="D26" s="15"/>
    </row>
    <row r="27" spans="1:4" ht="39.950000000000003" hidden="1" customHeight="1">
      <c r="A27" s="192">
        <v>22</v>
      </c>
      <c r="B27" s="84" t="str">
        <f>IF(ISBLANK('③設備機器・年間削減額(入力)'!B27),"",'③設備機器・年間削減額(入力)'!B27)</f>
        <v/>
      </c>
      <c r="C27" s="83"/>
      <c r="D27" s="15"/>
    </row>
    <row r="28" spans="1:4" ht="39.950000000000003" hidden="1" customHeight="1">
      <c r="A28" s="192">
        <v>23</v>
      </c>
      <c r="B28" s="84" t="str">
        <f>IF(ISBLANK('③設備機器・年間削減額(入力)'!B28),"",'③設備機器・年間削減額(入力)'!B28)</f>
        <v/>
      </c>
      <c r="C28" s="83"/>
      <c r="D28" s="15"/>
    </row>
    <row r="29" spans="1:4" ht="39.950000000000003" hidden="1" customHeight="1">
      <c r="A29" s="192">
        <v>24</v>
      </c>
      <c r="B29" s="84" t="str">
        <f>IF(ISBLANK('③設備機器・年間削減額(入力)'!B29),"",'③設備機器・年間削減額(入力)'!B29)</f>
        <v/>
      </c>
      <c r="C29" s="83"/>
      <c r="D29" s="15"/>
    </row>
    <row r="30" spans="1:4" ht="39.950000000000003" hidden="1" customHeight="1">
      <c r="A30" s="192">
        <v>25</v>
      </c>
      <c r="B30" s="84" t="str">
        <f>IF(ISBLANK('③設備機器・年間削減額(入力)'!B30),"",'③設備機器・年間削減額(入力)'!B30)</f>
        <v/>
      </c>
      <c r="C30" s="83"/>
      <c r="D30" s="15"/>
    </row>
    <row r="31" spans="1:4" ht="39.950000000000003" hidden="1" customHeight="1">
      <c r="A31" s="192">
        <v>26</v>
      </c>
      <c r="B31" s="84" t="str">
        <f>IF(ISBLANK('③設備機器・年間削減額(入力)'!B31),"",'③設備機器・年間削減額(入力)'!B31)</f>
        <v/>
      </c>
      <c r="C31" s="83"/>
      <c r="D31" s="15"/>
    </row>
    <row r="32" spans="1:4" ht="39.950000000000003" hidden="1" customHeight="1">
      <c r="A32" s="192">
        <v>27</v>
      </c>
      <c r="B32" s="84" t="str">
        <f>IF(ISBLANK('③設備機器・年間削減額(入力)'!B32),"",'③設備機器・年間削減額(入力)'!B32)</f>
        <v/>
      </c>
      <c r="C32" s="83"/>
      <c r="D32" s="15"/>
    </row>
    <row r="33" spans="1:4" ht="39.950000000000003" hidden="1" customHeight="1">
      <c r="A33" s="192">
        <v>28</v>
      </c>
      <c r="B33" s="84" t="str">
        <f>IF(ISBLANK('③設備機器・年間削減額(入力)'!B33),"",'③設備機器・年間削減額(入力)'!B33)</f>
        <v/>
      </c>
      <c r="C33" s="83"/>
      <c r="D33" s="15"/>
    </row>
    <row r="34" spans="1:4" ht="39.950000000000003" hidden="1" customHeight="1">
      <c r="A34" s="192">
        <v>29</v>
      </c>
      <c r="B34" s="84" t="str">
        <f>IF(ISBLANK('③設備機器・年間削減額(入力)'!B34),"",'③設備機器・年間削減額(入力)'!B34)</f>
        <v/>
      </c>
      <c r="C34" s="83"/>
      <c r="D34" s="15"/>
    </row>
    <row r="35" spans="1:4" ht="39.950000000000003" hidden="1" customHeight="1">
      <c r="A35" s="192">
        <v>30</v>
      </c>
      <c r="B35" s="84" t="str">
        <f>IF(ISBLANK('③設備機器・年間削減額(入力)'!B35),"",'③設備機器・年間削減額(入力)'!B35)</f>
        <v/>
      </c>
      <c r="C35" s="83"/>
      <c r="D35" s="15"/>
    </row>
    <row r="36" spans="1:4" ht="39.950000000000003" hidden="1" customHeight="1">
      <c r="A36" s="192">
        <v>31</v>
      </c>
      <c r="B36" s="84" t="str">
        <f>IF(ISBLANK('③設備機器・年間削減額(入力)'!B36),"",'③設備機器・年間削減額(入力)'!B36)</f>
        <v/>
      </c>
      <c r="C36" s="83"/>
      <c r="D36" s="15"/>
    </row>
    <row r="37" spans="1:4" ht="39.950000000000003" hidden="1" customHeight="1">
      <c r="A37" s="192">
        <v>32</v>
      </c>
      <c r="B37" s="84" t="str">
        <f>IF(ISBLANK('③設備機器・年間削減額(入力)'!B37),"",'③設備機器・年間削減額(入力)'!B37)</f>
        <v/>
      </c>
      <c r="C37" s="83"/>
      <c r="D37" s="15"/>
    </row>
    <row r="38" spans="1:4" ht="39.950000000000003" hidden="1" customHeight="1">
      <c r="A38" s="192">
        <v>33</v>
      </c>
      <c r="B38" s="84" t="str">
        <f>IF(ISBLANK('③設備機器・年間削減額(入力)'!B38),"",'③設備機器・年間削減額(入力)'!B38)</f>
        <v/>
      </c>
      <c r="C38" s="83"/>
      <c r="D38" s="15"/>
    </row>
    <row r="39" spans="1:4" ht="39.950000000000003" hidden="1" customHeight="1">
      <c r="A39" s="192">
        <v>34</v>
      </c>
      <c r="B39" s="84" t="str">
        <f>IF(ISBLANK('③設備機器・年間削減額(入力)'!B39),"",'③設備機器・年間削減額(入力)'!B39)</f>
        <v/>
      </c>
      <c r="C39" s="83"/>
      <c r="D39" s="15"/>
    </row>
    <row r="40" spans="1:4" ht="39.950000000000003" hidden="1" customHeight="1">
      <c r="A40" s="192">
        <v>35</v>
      </c>
      <c r="B40" s="84" t="str">
        <f>IF(ISBLANK('③設備機器・年間削減額(入力)'!B40),"",'③設備機器・年間削減額(入力)'!B40)</f>
        <v/>
      </c>
      <c r="C40" s="83"/>
      <c r="D40" s="15"/>
    </row>
    <row r="41" spans="1:4" ht="39.950000000000003" hidden="1" customHeight="1">
      <c r="A41" s="192">
        <v>36</v>
      </c>
      <c r="B41" s="84" t="str">
        <f>IF(ISBLANK('③設備機器・年間削減額(入力)'!B41),"",'③設備機器・年間削減額(入力)'!B41)</f>
        <v/>
      </c>
      <c r="C41" s="83"/>
      <c r="D41" s="15"/>
    </row>
    <row r="42" spans="1:4" ht="39.950000000000003" hidden="1" customHeight="1">
      <c r="A42" s="192">
        <v>37</v>
      </c>
      <c r="B42" s="84" t="str">
        <f>IF(ISBLANK('③設備機器・年間削減額(入力)'!B42),"",'③設備機器・年間削減額(入力)'!B42)</f>
        <v/>
      </c>
      <c r="C42" s="83"/>
      <c r="D42" s="15"/>
    </row>
    <row r="43" spans="1:4" ht="39.950000000000003" hidden="1" customHeight="1">
      <c r="A43" s="192">
        <v>38</v>
      </c>
      <c r="B43" s="84" t="str">
        <f>IF(ISBLANK('③設備機器・年間削減額(入力)'!B43),"",'③設備機器・年間削減額(入力)'!B43)</f>
        <v/>
      </c>
      <c r="C43" s="83"/>
      <c r="D43" s="15"/>
    </row>
    <row r="44" spans="1:4" ht="39.950000000000003" hidden="1" customHeight="1">
      <c r="A44" s="192">
        <v>39</v>
      </c>
      <c r="B44" s="84" t="str">
        <f>IF(ISBLANK('③設備機器・年間削減額(入力)'!B44),"",'③設備機器・年間削減額(入力)'!B44)</f>
        <v/>
      </c>
      <c r="C44" s="83"/>
      <c r="D44" s="15"/>
    </row>
    <row r="45" spans="1:4" ht="39.950000000000003" hidden="1" customHeight="1">
      <c r="A45" s="192">
        <v>40</v>
      </c>
      <c r="B45" s="84" t="str">
        <f>IF(ISBLANK('③設備機器・年間削減額(入力)'!B45),"",'③設備機器・年間削減額(入力)'!B45)</f>
        <v/>
      </c>
      <c r="C45" s="83"/>
      <c r="D45" s="15"/>
    </row>
    <row r="46" spans="1:4" ht="39.950000000000003" hidden="1" customHeight="1">
      <c r="A46" s="192">
        <v>41</v>
      </c>
      <c r="B46" s="84" t="str">
        <f>IF(ISBLANK('③設備機器・年間削減額(入力)'!B46),"",'③設備機器・年間削減額(入力)'!B46)</f>
        <v/>
      </c>
      <c r="C46" s="83"/>
      <c r="D46" s="15"/>
    </row>
    <row r="47" spans="1:4" ht="39.950000000000003" hidden="1" customHeight="1">
      <c r="A47" s="192">
        <v>42</v>
      </c>
      <c r="B47" s="84" t="str">
        <f>IF(ISBLANK('③設備機器・年間削減額(入力)'!B47),"",'③設備機器・年間削減額(入力)'!B47)</f>
        <v/>
      </c>
      <c r="C47" s="83"/>
      <c r="D47" s="15"/>
    </row>
    <row r="48" spans="1:4" ht="39.950000000000003" hidden="1" customHeight="1">
      <c r="A48" s="192">
        <v>43</v>
      </c>
      <c r="B48" s="84" t="str">
        <f>IF(ISBLANK('③設備機器・年間削減額(入力)'!B48),"",'③設備機器・年間削減額(入力)'!B48)</f>
        <v/>
      </c>
      <c r="C48" s="83"/>
      <c r="D48" s="15"/>
    </row>
    <row r="49" spans="1:4" ht="39.950000000000003" hidden="1" customHeight="1">
      <c r="A49" s="192">
        <v>44</v>
      </c>
      <c r="B49" s="84" t="str">
        <f>IF(ISBLANK('③設備機器・年間削減額(入力)'!B49),"",'③設備機器・年間削減額(入力)'!B49)</f>
        <v/>
      </c>
      <c r="C49" s="83"/>
      <c r="D49" s="15"/>
    </row>
    <row r="50" spans="1:4" ht="39.950000000000003" hidden="1" customHeight="1">
      <c r="A50" s="192">
        <v>45</v>
      </c>
      <c r="B50" s="84" t="str">
        <f>IF(ISBLANK('③設備機器・年間削減額(入力)'!B50),"",'③設備機器・年間削減額(入力)'!B50)</f>
        <v/>
      </c>
      <c r="C50" s="83"/>
      <c r="D50" s="15"/>
    </row>
    <row r="51" spans="1:4" ht="39.950000000000003" hidden="1" customHeight="1">
      <c r="A51" s="192">
        <v>46</v>
      </c>
      <c r="B51" s="84" t="str">
        <f>IF(ISBLANK('③設備機器・年間削減額(入力)'!B51),"",'③設備機器・年間削減額(入力)'!B51)</f>
        <v/>
      </c>
      <c r="C51" s="83"/>
      <c r="D51" s="15"/>
    </row>
    <row r="52" spans="1:4" ht="39.950000000000003" hidden="1" customHeight="1">
      <c r="A52" s="192">
        <v>47</v>
      </c>
      <c r="B52" s="84" t="str">
        <f>IF(ISBLANK('③設備機器・年間削減額(入力)'!B52),"",'③設備機器・年間削減額(入力)'!B52)</f>
        <v/>
      </c>
      <c r="C52" s="83"/>
      <c r="D52" s="15"/>
    </row>
    <row r="53" spans="1:4" ht="39.950000000000003" hidden="1" customHeight="1">
      <c r="A53" s="192">
        <v>48</v>
      </c>
      <c r="B53" s="84" t="str">
        <f>IF(ISBLANK('③設備機器・年間削減額(入力)'!B53),"",'③設備機器・年間削減額(入力)'!B53)</f>
        <v/>
      </c>
      <c r="C53" s="83"/>
      <c r="D53" s="15"/>
    </row>
    <row r="54" spans="1:4" ht="39.950000000000003" hidden="1" customHeight="1">
      <c r="A54" s="192">
        <v>49</v>
      </c>
      <c r="B54" s="84" t="str">
        <f>IF(ISBLANK('③設備機器・年間削減額(入力)'!B54),"",'③設備機器・年間削減額(入力)'!B54)</f>
        <v/>
      </c>
      <c r="C54" s="83"/>
      <c r="D54" s="15"/>
    </row>
    <row r="55" spans="1:4" ht="39.950000000000003" hidden="1" customHeight="1">
      <c r="A55" s="192">
        <v>50</v>
      </c>
      <c r="B55" s="84" t="str">
        <f>IF(ISBLANK('③設備機器・年間削減額(入力)'!B55),"",'③設備機器・年間削減額(入力)'!B55)</f>
        <v/>
      </c>
      <c r="C55" s="83"/>
      <c r="D55" s="15"/>
    </row>
    <row r="56" spans="1:4" ht="39.950000000000003" hidden="1" customHeight="1">
      <c r="A56" s="192">
        <v>51</v>
      </c>
      <c r="B56" s="84" t="str">
        <f>IF(ISBLANK('③設備機器・年間削減額(入力)'!B56),"",'③設備機器・年間削減額(入力)'!B56)</f>
        <v/>
      </c>
      <c r="C56" s="83"/>
      <c r="D56" s="15"/>
    </row>
    <row r="57" spans="1:4" ht="39.950000000000003" hidden="1" customHeight="1">
      <c r="A57" s="192">
        <v>52</v>
      </c>
      <c r="B57" s="84" t="str">
        <f>IF(ISBLANK('③設備機器・年間削減額(入力)'!B57),"",'③設備機器・年間削減額(入力)'!B57)</f>
        <v/>
      </c>
      <c r="C57" s="83"/>
      <c r="D57" s="15"/>
    </row>
    <row r="58" spans="1:4" ht="39.950000000000003" hidden="1" customHeight="1">
      <c r="A58" s="192">
        <v>53</v>
      </c>
      <c r="B58" s="84" t="str">
        <f>IF(ISBLANK('③設備機器・年間削減額(入力)'!B58),"",'③設備機器・年間削減額(入力)'!B58)</f>
        <v/>
      </c>
      <c r="C58" s="83"/>
      <c r="D58" s="15"/>
    </row>
    <row r="59" spans="1:4" ht="39.950000000000003" hidden="1" customHeight="1">
      <c r="A59" s="192">
        <v>54</v>
      </c>
      <c r="B59" s="84" t="str">
        <f>IF(ISBLANK('③設備機器・年間削減額(入力)'!B59),"",'③設備機器・年間削減額(入力)'!B59)</f>
        <v/>
      </c>
      <c r="C59" s="83"/>
      <c r="D59" s="15"/>
    </row>
    <row r="60" spans="1:4" ht="39.950000000000003" hidden="1" customHeight="1">
      <c r="A60" s="192">
        <v>55</v>
      </c>
      <c r="B60" s="84" t="str">
        <f>IF(ISBLANK('③設備機器・年間削減額(入力)'!B60),"",'③設備機器・年間削減額(入力)'!B60)</f>
        <v/>
      </c>
      <c r="C60" s="83"/>
      <c r="D60" s="15"/>
    </row>
    <row r="61" spans="1:4" ht="39.950000000000003" hidden="1" customHeight="1">
      <c r="A61" s="192">
        <v>56</v>
      </c>
      <c r="B61" s="84" t="str">
        <f>IF(ISBLANK('③設備機器・年間削減額(入力)'!B61),"",'③設備機器・年間削減額(入力)'!B61)</f>
        <v/>
      </c>
      <c r="C61" s="83"/>
      <c r="D61" s="15"/>
    </row>
    <row r="62" spans="1:4" ht="39.950000000000003" hidden="1" customHeight="1">
      <c r="A62" s="192">
        <v>57</v>
      </c>
      <c r="B62" s="84" t="str">
        <f>IF(ISBLANK('③設備機器・年間削減額(入力)'!B62),"",'③設備機器・年間削減額(入力)'!B62)</f>
        <v/>
      </c>
      <c r="C62" s="83"/>
      <c r="D62" s="15"/>
    </row>
    <row r="63" spans="1:4" ht="39.950000000000003" hidden="1" customHeight="1">
      <c r="A63" s="192">
        <v>58</v>
      </c>
      <c r="B63" s="84" t="str">
        <f>IF(ISBLANK('③設備機器・年間削減額(入力)'!B63),"",'③設備機器・年間削減額(入力)'!B63)</f>
        <v/>
      </c>
      <c r="C63" s="83"/>
      <c r="D63" s="15"/>
    </row>
    <row r="64" spans="1:4" ht="39.950000000000003" hidden="1" customHeight="1">
      <c r="A64" s="192">
        <v>59</v>
      </c>
      <c r="B64" s="84" t="str">
        <f>IF(ISBLANK('③設備機器・年間削減額(入力)'!B64),"",'③設備機器・年間削減額(入力)'!B64)</f>
        <v/>
      </c>
      <c r="C64" s="83"/>
      <c r="D64" s="15"/>
    </row>
    <row r="65" spans="1:4" ht="39.950000000000003" hidden="1" customHeight="1">
      <c r="A65" s="192">
        <v>60</v>
      </c>
      <c r="B65" s="84" t="str">
        <f>IF(ISBLANK('③設備機器・年間削減額(入力)'!B65),"",'③設備機器・年間削減額(入力)'!B65)</f>
        <v/>
      </c>
      <c r="C65" s="83"/>
      <c r="D65" s="15"/>
    </row>
    <row r="66" spans="1:4" ht="39.950000000000003" hidden="1" customHeight="1">
      <c r="A66" s="192">
        <v>61</v>
      </c>
      <c r="B66" s="84" t="str">
        <f>IF(ISBLANK('③設備機器・年間削減額(入力)'!B66),"",'③設備機器・年間削減額(入力)'!B66)</f>
        <v/>
      </c>
      <c r="C66" s="83"/>
      <c r="D66" s="15"/>
    </row>
    <row r="67" spans="1:4" ht="39.950000000000003" hidden="1" customHeight="1">
      <c r="A67" s="192">
        <v>62</v>
      </c>
      <c r="B67" s="84" t="str">
        <f>IF(ISBLANK('③設備機器・年間削減額(入力)'!B67),"",'③設備機器・年間削減額(入力)'!B67)</f>
        <v/>
      </c>
      <c r="C67" s="83"/>
      <c r="D67" s="15"/>
    </row>
    <row r="68" spans="1:4" ht="39.950000000000003" hidden="1" customHeight="1">
      <c r="A68" s="192">
        <v>63</v>
      </c>
      <c r="B68" s="84" t="str">
        <f>IF(ISBLANK('③設備機器・年間削減額(入力)'!B68),"",'③設備機器・年間削減額(入力)'!B68)</f>
        <v/>
      </c>
      <c r="C68" s="83"/>
      <c r="D68" s="15"/>
    </row>
    <row r="69" spans="1:4" ht="39.950000000000003" hidden="1" customHeight="1">
      <c r="A69" s="192">
        <v>64</v>
      </c>
      <c r="B69" s="84" t="str">
        <f>IF(ISBLANK('③設備機器・年間削減額(入力)'!B69),"",'③設備機器・年間削減額(入力)'!B69)</f>
        <v/>
      </c>
      <c r="C69" s="83"/>
      <c r="D69" s="15"/>
    </row>
    <row r="70" spans="1:4" ht="39.950000000000003" hidden="1" customHeight="1">
      <c r="A70" s="192">
        <v>65</v>
      </c>
      <c r="B70" s="84" t="str">
        <f>IF(ISBLANK('③設備機器・年間削減額(入力)'!B70),"",'③設備機器・年間削減額(入力)'!B70)</f>
        <v/>
      </c>
      <c r="C70" s="83"/>
      <c r="D70" s="15"/>
    </row>
    <row r="71" spans="1:4" ht="39.950000000000003" hidden="1" customHeight="1">
      <c r="A71" s="192">
        <v>66</v>
      </c>
      <c r="B71" s="84" t="str">
        <f>IF(ISBLANK('③設備機器・年間削減額(入力)'!B71),"",'③設備機器・年間削減額(入力)'!B71)</f>
        <v/>
      </c>
      <c r="C71" s="83"/>
      <c r="D71" s="15"/>
    </row>
    <row r="72" spans="1:4" ht="39.950000000000003" hidden="1" customHeight="1">
      <c r="A72" s="192">
        <v>67</v>
      </c>
      <c r="B72" s="84" t="str">
        <f>IF(ISBLANK('③設備機器・年間削減額(入力)'!B72),"",'③設備機器・年間削減額(入力)'!B72)</f>
        <v/>
      </c>
      <c r="C72" s="83"/>
      <c r="D72" s="15"/>
    </row>
    <row r="73" spans="1:4" ht="39.950000000000003" hidden="1" customHeight="1">
      <c r="A73" s="192">
        <v>68</v>
      </c>
      <c r="B73" s="84" t="str">
        <f>IF(ISBLANK('③設備機器・年間削減額(入力)'!B73),"",'③設備機器・年間削減額(入力)'!B73)</f>
        <v/>
      </c>
      <c r="C73" s="83"/>
      <c r="D73" s="15"/>
    </row>
    <row r="74" spans="1:4" ht="39.950000000000003" hidden="1" customHeight="1">
      <c r="A74" s="192">
        <v>69</v>
      </c>
      <c r="B74" s="84" t="str">
        <f>IF(ISBLANK('③設備機器・年間削減額(入力)'!B74),"",'③設備機器・年間削減額(入力)'!B74)</f>
        <v/>
      </c>
      <c r="C74" s="83"/>
      <c r="D74" s="15"/>
    </row>
    <row r="75" spans="1:4" ht="39.950000000000003" hidden="1" customHeight="1">
      <c r="A75" s="192">
        <v>70</v>
      </c>
      <c r="B75" s="84" t="str">
        <f>IF(ISBLANK('③設備機器・年間削減額(入力)'!B75),"",'③設備機器・年間削減額(入力)'!B75)</f>
        <v/>
      </c>
      <c r="C75" s="83"/>
      <c r="D75" s="15"/>
    </row>
    <row r="76" spans="1:4" ht="39.950000000000003" hidden="1" customHeight="1">
      <c r="A76" s="192">
        <v>71</v>
      </c>
      <c r="B76" s="84" t="str">
        <f>IF(ISBLANK('③設備機器・年間削減額(入力)'!B76),"",'③設備機器・年間削減額(入力)'!B76)</f>
        <v/>
      </c>
      <c r="C76" s="83"/>
      <c r="D76" s="15"/>
    </row>
    <row r="77" spans="1:4" ht="39.950000000000003" hidden="1" customHeight="1">
      <c r="A77" s="192">
        <v>72</v>
      </c>
      <c r="B77" s="84" t="str">
        <f>IF(ISBLANK('③設備機器・年間削減額(入力)'!B77),"",'③設備機器・年間削減額(入力)'!B77)</f>
        <v/>
      </c>
      <c r="C77" s="83"/>
      <c r="D77" s="15"/>
    </row>
    <row r="78" spans="1:4" ht="39.950000000000003" hidden="1" customHeight="1">
      <c r="A78" s="192">
        <v>73</v>
      </c>
      <c r="B78" s="84" t="str">
        <f>IF(ISBLANK('③設備機器・年間削減額(入力)'!B78),"",'③設備機器・年間削減額(入力)'!B78)</f>
        <v/>
      </c>
      <c r="C78" s="83"/>
      <c r="D78" s="15"/>
    </row>
    <row r="79" spans="1:4" ht="39.950000000000003" hidden="1" customHeight="1">
      <c r="A79" s="192">
        <v>74</v>
      </c>
      <c r="B79" s="84" t="str">
        <f>IF(ISBLANK('③設備機器・年間削減額(入力)'!B79),"",'③設備機器・年間削減額(入力)'!B79)</f>
        <v/>
      </c>
      <c r="C79" s="83"/>
      <c r="D79" s="15"/>
    </row>
    <row r="80" spans="1:4" ht="39.950000000000003" hidden="1" customHeight="1">
      <c r="A80" s="192">
        <v>75</v>
      </c>
      <c r="B80" s="84" t="str">
        <f>IF(ISBLANK('③設備機器・年間削減額(入力)'!B80),"",'③設備機器・年間削減額(入力)'!B80)</f>
        <v/>
      </c>
      <c r="C80" s="83"/>
      <c r="D80" s="15"/>
    </row>
    <row r="81" spans="1:4" ht="39.950000000000003" hidden="1" customHeight="1">
      <c r="A81" s="192">
        <v>76</v>
      </c>
      <c r="B81" s="84" t="str">
        <f>IF(ISBLANK('③設備機器・年間削減額(入力)'!B81),"",'③設備機器・年間削減額(入力)'!B81)</f>
        <v/>
      </c>
      <c r="C81" s="83"/>
      <c r="D81" s="15"/>
    </row>
    <row r="82" spans="1:4" ht="39.950000000000003" hidden="1" customHeight="1">
      <c r="A82" s="192">
        <v>77</v>
      </c>
      <c r="B82" s="84" t="str">
        <f>IF(ISBLANK('③設備機器・年間削減額(入力)'!B82),"",'③設備機器・年間削減額(入力)'!B82)</f>
        <v/>
      </c>
      <c r="C82" s="83"/>
      <c r="D82" s="15"/>
    </row>
    <row r="83" spans="1:4" ht="39.950000000000003" hidden="1" customHeight="1">
      <c r="A83" s="192">
        <v>78</v>
      </c>
      <c r="B83" s="84" t="str">
        <f>IF(ISBLANK('③設備機器・年間削減額(入力)'!B83),"",'③設備機器・年間削減額(入力)'!B83)</f>
        <v/>
      </c>
      <c r="C83" s="83"/>
      <c r="D83" s="15"/>
    </row>
    <row r="84" spans="1:4" ht="39.950000000000003" hidden="1" customHeight="1">
      <c r="A84" s="192">
        <v>79</v>
      </c>
      <c r="B84" s="84" t="str">
        <f>IF(ISBLANK('③設備機器・年間削減額(入力)'!B84),"",'③設備機器・年間削減額(入力)'!B84)</f>
        <v/>
      </c>
      <c r="C84" s="83"/>
      <c r="D84" s="15"/>
    </row>
    <row r="85" spans="1:4" ht="39.950000000000003" hidden="1" customHeight="1">
      <c r="A85" s="192">
        <v>80</v>
      </c>
      <c r="B85" s="84" t="str">
        <f>IF(ISBLANK('③設備機器・年間削減額(入力)'!B85),"",'③設備機器・年間削減額(入力)'!B85)</f>
        <v/>
      </c>
      <c r="C85" s="83"/>
      <c r="D85" s="15"/>
    </row>
    <row r="86" spans="1:4" ht="39.950000000000003" hidden="1" customHeight="1">
      <c r="A86" s="192">
        <v>81</v>
      </c>
      <c r="B86" s="84" t="str">
        <f>IF(ISBLANK('③設備機器・年間削減額(入力)'!B86),"",'③設備機器・年間削減額(入力)'!B86)</f>
        <v/>
      </c>
      <c r="C86" s="83"/>
      <c r="D86" s="15"/>
    </row>
    <row r="87" spans="1:4" ht="39.950000000000003" hidden="1" customHeight="1">
      <c r="A87" s="192">
        <v>82</v>
      </c>
      <c r="B87" s="84" t="str">
        <f>IF(ISBLANK('③設備機器・年間削減額(入力)'!B87),"",'③設備機器・年間削減額(入力)'!B87)</f>
        <v/>
      </c>
      <c r="C87" s="83"/>
      <c r="D87" s="15"/>
    </row>
    <row r="88" spans="1:4" ht="39.950000000000003" hidden="1" customHeight="1">
      <c r="A88" s="192">
        <v>83</v>
      </c>
      <c r="B88" s="84" t="str">
        <f>IF(ISBLANK('③設備機器・年間削減額(入力)'!B88),"",'③設備機器・年間削減額(入力)'!B88)</f>
        <v/>
      </c>
      <c r="C88" s="83"/>
      <c r="D88" s="15"/>
    </row>
    <row r="89" spans="1:4" ht="39.950000000000003" hidden="1" customHeight="1">
      <c r="A89" s="192">
        <v>84</v>
      </c>
      <c r="B89" s="84" t="str">
        <f>IF(ISBLANK('③設備機器・年間削減額(入力)'!B89),"",'③設備機器・年間削減額(入力)'!B89)</f>
        <v/>
      </c>
      <c r="C89" s="83"/>
      <c r="D89" s="15"/>
    </row>
    <row r="90" spans="1:4" ht="39.950000000000003" hidden="1" customHeight="1">
      <c r="A90" s="192">
        <v>85</v>
      </c>
      <c r="B90" s="84" t="str">
        <f>IF(ISBLANK('③設備機器・年間削減額(入力)'!B90),"",'③設備機器・年間削減額(入力)'!B90)</f>
        <v/>
      </c>
      <c r="C90" s="83"/>
      <c r="D90" s="15"/>
    </row>
    <row r="91" spans="1:4" ht="39.950000000000003" hidden="1" customHeight="1">
      <c r="A91" s="192">
        <v>86</v>
      </c>
      <c r="B91" s="84" t="str">
        <f>IF(ISBLANK('③設備機器・年間削減額(入力)'!B91),"",'③設備機器・年間削減額(入力)'!B91)</f>
        <v/>
      </c>
      <c r="C91" s="83"/>
      <c r="D91" s="15"/>
    </row>
    <row r="92" spans="1:4" ht="39.950000000000003" hidden="1" customHeight="1">
      <c r="A92" s="192">
        <v>87</v>
      </c>
      <c r="B92" s="84" t="str">
        <f>IF(ISBLANK('③設備機器・年間削減額(入力)'!B92),"",'③設備機器・年間削減額(入力)'!B92)</f>
        <v/>
      </c>
      <c r="C92" s="83"/>
      <c r="D92" s="15"/>
    </row>
    <row r="93" spans="1:4" ht="39.950000000000003" hidden="1" customHeight="1">
      <c r="A93" s="192">
        <v>88</v>
      </c>
      <c r="B93" s="84" t="str">
        <f>IF(ISBLANK('③設備機器・年間削減額(入力)'!B93),"",'③設備機器・年間削減額(入力)'!B93)</f>
        <v/>
      </c>
      <c r="C93" s="83"/>
      <c r="D93" s="15"/>
    </row>
    <row r="94" spans="1:4" ht="39.950000000000003" hidden="1" customHeight="1">
      <c r="A94" s="192">
        <v>89</v>
      </c>
      <c r="B94" s="84" t="str">
        <f>IF(ISBLANK('③設備機器・年間削減額(入力)'!B94),"",'③設備機器・年間削減額(入力)'!B94)</f>
        <v/>
      </c>
      <c r="C94" s="83"/>
      <c r="D94" s="15"/>
    </row>
    <row r="95" spans="1:4" ht="39.950000000000003" hidden="1" customHeight="1">
      <c r="A95" s="192">
        <v>90</v>
      </c>
      <c r="B95" s="84" t="str">
        <f>IF(ISBLANK('③設備機器・年間削減額(入力)'!B95),"",'③設備機器・年間削減額(入力)'!B95)</f>
        <v/>
      </c>
      <c r="C95" s="83"/>
      <c r="D95" s="15"/>
    </row>
    <row r="96" spans="1:4" ht="39.950000000000003" hidden="1" customHeight="1">
      <c r="A96" s="192">
        <v>91</v>
      </c>
      <c r="B96" s="84" t="str">
        <f>IF(ISBLANK('③設備機器・年間削減額(入力)'!B96),"",'③設備機器・年間削減額(入力)'!B96)</f>
        <v/>
      </c>
      <c r="C96" s="83"/>
      <c r="D96" s="15"/>
    </row>
    <row r="97" spans="1:4" ht="39.950000000000003" hidden="1" customHeight="1">
      <c r="A97" s="192">
        <v>92</v>
      </c>
      <c r="B97" s="84" t="str">
        <f>IF(ISBLANK('③設備機器・年間削減額(入力)'!B97),"",'③設備機器・年間削減額(入力)'!B97)</f>
        <v/>
      </c>
      <c r="C97" s="83"/>
      <c r="D97" s="15"/>
    </row>
    <row r="98" spans="1:4" ht="39.950000000000003" hidden="1" customHeight="1">
      <c r="A98" s="192">
        <v>93</v>
      </c>
      <c r="B98" s="84" t="str">
        <f>IF(ISBLANK('③設備機器・年間削減額(入力)'!B98),"",'③設備機器・年間削減額(入力)'!B98)</f>
        <v/>
      </c>
      <c r="C98" s="83"/>
      <c r="D98" s="15"/>
    </row>
    <row r="99" spans="1:4" ht="39.950000000000003" hidden="1" customHeight="1">
      <c r="A99" s="192">
        <v>94</v>
      </c>
      <c r="B99" s="84" t="str">
        <f>IF(ISBLANK('③設備機器・年間削減額(入力)'!B99),"",'③設備機器・年間削減額(入力)'!B99)</f>
        <v/>
      </c>
      <c r="C99" s="83"/>
      <c r="D99" s="15"/>
    </row>
    <row r="100" spans="1:4" ht="39.950000000000003" hidden="1" customHeight="1">
      <c r="A100" s="192">
        <v>95</v>
      </c>
      <c r="B100" s="84" t="str">
        <f>IF(ISBLANK('③設備機器・年間削減額(入力)'!B100),"",'③設備機器・年間削減額(入力)'!B100)</f>
        <v/>
      </c>
      <c r="C100" s="83"/>
      <c r="D100" s="15"/>
    </row>
    <row r="101" spans="1:4" ht="39.950000000000003" hidden="1" customHeight="1">
      <c r="A101" s="192">
        <v>96</v>
      </c>
      <c r="B101" s="84" t="str">
        <f>IF(ISBLANK('③設備機器・年間削減額(入力)'!B101),"",'③設備機器・年間削減額(入力)'!B101)</f>
        <v/>
      </c>
      <c r="C101" s="83"/>
      <c r="D101" s="15"/>
    </row>
    <row r="102" spans="1:4" ht="39.950000000000003" hidden="1" customHeight="1">
      <c r="A102" s="192">
        <v>97</v>
      </c>
      <c r="B102" s="84" t="str">
        <f>IF(ISBLANK('③設備機器・年間削減額(入力)'!B102),"",'③設備機器・年間削減額(入力)'!B102)</f>
        <v/>
      </c>
      <c r="C102" s="83"/>
      <c r="D102" s="15"/>
    </row>
    <row r="103" spans="1:4" ht="39.950000000000003" hidden="1" customHeight="1">
      <c r="A103" s="192">
        <v>98</v>
      </c>
      <c r="B103" s="84" t="str">
        <f>IF(ISBLANK('③設備機器・年間削減額(入力)'!B103),"",'③設備機器・年間削減額(入力)'!B103)</f>
        <v/>
      </c>
      <c r="C103" s="83"/>
      <c r="D103" s="15"/>
    </row>
    <row r="104" spans="1:4" ht="39.950000000000003" hidden="1" customHeight="1">
      <c r="A104" s="192">
        <v>99</v>
      </c>
      <c r="B104" s="84" t="str">
        <f>IF(ISBLANK('③設備機器・年間削減額(入力)'!B104),"",'③設備機器・年間削減額(入力)'!B104)</f>
        <v/>
      </c>
      <c r="C104" s="83"/>
      <c r="D104" s="15"/>
    </row>
    <row r="105" spans="1:4" ht="39.950000000000003" hidden="1" customHeight="1">
      <c r="A105" s="192">
        <v>100</v>
      </c>
      <c r="B105" s="84" t="str">
        <f>IF(ISBLANK('③設備機器・年間削減額(入力)'!B105),"",'③設備機器・年間削減額(入力)'!B105)</f>
        <v/>
      </c>
      <c r="C105" s="83"/>
      <c r="D105" s="15"/>
    </row>
    <row r="106" spans="1:4">
      <c r="A106" s="172"/>
      <c r="B106" s="173" t="s">
        <v>537</v>
      </c>
      <c r="C106" s="173"/>
      <c r="D106" s="215"/>
    </row>
    <row r="108" spans="1:4">
      <c r="A108" s="216" t="s">
        <v>483</v>
      </c>
      <c r="B108" s="166"/>
      <c r="C108" s="166"/>
      <c r="D108" s="166"/>
    </row>
    <row r="109" spans="1:4">
      <c r="A109" s="322"/>
      <c r="B109" s="322"/>
      <c r="C109" s="322"/>
      <c r="D109" s="322"/>
    </row>
    <row r="110" spans="1:4">
      <c r="A110" s="322"/>
      <c r="B110" s="322"/>
      <c r="C110" s="322"/>
      <c r="D110" s="322"/>
    </row>
    <row r="111" spans="1:4">
      <c r="A111" s="322"/>
      <c r="B111" s="322"/>
      <c r="C111" s="322"/>
      <c r="D111" s="322"/>
    </row>
    <row r="112" spans="1:4">
      <c r="A112" s="322"/>
      <c r="B112" s="322"/>
      <c r="C112" s="322"/>
      <c r="D112" s="322"/>
    </row>
    <row r="113" spans="1:4">
      <c r="A113" s="322"/>
      <c r="B113" s="322"/>
      <c r="C113" s="322"/>
      <c r="D113" s="322"/>
    </row>
    <row r="114" spans="1:4">
      <c r="A114" s="322"/>
      <c r="B114" s="322"/>
      <c r="C114" s="322"/>
      <c r="D114" s="322"/>
    </row>
  </sheetData>
  <sheetProtection algorithmName="SHA-512" hashValue="G0NaIEJ2XX4hGiT6CUYgD3N064t15I/xDJIrywbq2DFzPw1lw4vRxAba+NytUWTeb/cAhoMLw9gFwhWBLJ6zgA==" saltValue="UwHEGiXLYzRjI1TqqgABoA==" spinCount="100000" sheet="1" formatColumns="0" formatRows="0"/>
  <mergeCells count="1">
    <mergeCell ref="A109:D114"/>
  </mergeCells>
  <phoneticPr fontId="2"/>
  <pageMargins left="0.70866141732283472" right="0.70866141732283472" top="0.74803149606299213" bottom="0.74803149606299213" header="0.31496062992125984"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83</vt:i4>
      </vt:variant>
    </vt:vector>
  </HeadingPairs>
  <TitlesOfParts>
    <vt:vector size="108" baseType="lpstr">
      <vt:lpstr>wk_TB</vt:lpstr>
      <vt:lpstr>入力不要</vt:lpstr>
      <vt:lpstr>共通項目(入力)</vt:lpstr>
      <vt:lpstr>様式1号_交付申請書</vt:lpstr>
      <vt:lpstr>誓約書</vt:lpstr>
      <vt:lpstr>①事業概要(入力)</vt:lpstr>
      <vt:lpstr>②総コスト、エネコス(入力）</vt:lpstr>
      <vt:lpstr>③設備機器・年間削減額(入力)</vt:lpstr>
      <vt:lpstr>④導入効果・経営への影響（入力）</vt:lpstr>
      <vt:lpstr>振込口座登録届出書</vt:lpstr>
      <vt:lpstr>チェックリスト_交付申請時（入力）</vt:lpstr>
      <vt:lpstr>様式2号_調査・支援計画(支援機関作成)</vt:lpstr>
      <vt:lpstr>様式4号_申請取下(入力)</vt:lpstr>
      <vt:lpstr>様式5号_変更申請(入力)</vt:lpstr>
      <vt:lpstr>様式6号_中止・廃止申請(入力)</vt:lpstr>
      <vt:lpstr>様式7号_遂行状況報告(入力)</vt:lpstr>
      <vt:lpstr>様式8号_実績報告書</vt:lpstr>
      <vt:lpstr>（別添）実績報告①</vt:lpstr>
      <vt:lpstr>実績報告②_総コスト、エネコス</vt:lpstr>
      <vt:lpstr>実績報告③_設備機器・年間削減額(入力) </vt:lpstr>
      <vt:lpstr>（別添）実績報告④(入力)</vt:lpstr>
      <vt:lpstr>整理表_実績報告時（入力）</vt:lpstr>
      <vt:lpstr>チェックリスト_実績報告時（入力）</vt:lpstr>
      <vt:lpstr>様式10号_取得財産(入力) </vt:lpstr>
      <vt:lpstr>様式11号_取得財産処分(入力)</vt:lpstr>
      <vt:lpstr>'（別添）実績報告①'!Print_Area</vt:lpstr>
      <vt:lpstr>'（別添）実績報告④(入力)'!Print_Area</vt:lpstr>
      <vt:lpstr>'①事業概要(入力)'!Print_Area</vt:lpstr>
      <vt:lpstr>'②総コスト、エネコス(入力）'!Print_Area</vt:lpstr>
      <vt:lpstr>'③設備機器・年間削減額(入力)'!Print_Area</vt:lpstr>
      <vt:lpstr>'④導入効果・経営への影響（入力）'!Print_Area</vt:lpstr>
      <vt:lpstr>'チェックリスト_交付申請時（入力）'!Print_Area</vt:lpstr>
      <vt:lpstr>'共通項目(入力)'!Print_Area</vt:lpstr>
      <vt:lpstr>'実績報告②_総コスト、エネコス'!Print_Area</vt:lpstr>
      <vt:lpstr>'実績報告③_設備機器・年間削減額(入力) '!Print_Area</vt:lpstr>
      <vt:lpstr>振込口座登録届出書!Print_Area</vt:lpstr>
      <vt:lpstr>'整理表_実績報告時（入力）'!Print_Area</vt:lpstr>
      <vt:lpstr>誓約書!Print_Area</vt:lpstr>
      <vt:lpstr>'様式10号_取得財産(入力) '!Print_Area</vt:lpstr>
      <vt:lpstr>'様式11号_取得財産処分(入力)'!Print_Area</vt:lpstr>
      <vt:lpstr>様式1号_交付申請書!Print_Area</vt:lpstr>
      <vt:lpstr>'様式2号_調査・支援計画(支援機関作成)'!Print_Area</vt:lpstr>
      <vt:lpstr>'様式4号_申請取下(入力)'!Print_Area</vt:lpstr>
      <vt:lpstr>'様式5号_変更申請(入力)'!Print_Area</vt:lpstr>
      <vt:lpstr>'様式6号_中止・廃止申請(入力)'!Print_Area</vt:lpstr>
      <vt:lpstr>'様式7号_遂行状況報告(入力)'!Print_Area</vt:lpstr>
      <vt:lpstr>様式8号_実績報告書!Print_Area</vt:lpstr>
      <vt:lpstr>'③設備機器・年間削減額(入力)'!Print_Titles</vt:lpstr>
      <vt:lpstr>'実績報告③_設備機器・年間削減額(入力) '!Print_Titles</vt:lpstr>
      <vt:lpstr>エネコス</vt:lpstr>
      <vt:lpstr>エネコス割合</vt:lpstr>
      <vt:lpstr>ｺｳｻﾞﾒｲｷﾞ</vt:lpstr>
      <vt:lpstr>コロナ融資の利用</vt:lpstr>
      <vt:lpstr>コロナ融資名</vt:lpstr>
      <vt:lpstr>ﾌﾘｶﾞﾅ</vt:lpstr>
      <vt:lpstr>メールアドレス</vt:lpstr>
      <vt:lpstr>会社電話番号</vt:lpstr>
      <vt:lpstr>金融機関名</vt:lpstr>
      <vt:lpstr>県内発注</vt:lpstr>
      <vt:lpstr>交付決定日等</vt:lpstr>
      <vt:lpstr>交付申請日</vt:lpstr>
      <vt:lpstr>口座番号</vt:lpstr>
      <vt:lpstr>口座名義</vt:lpstr>
      <vt:lpstr>削減割合</vt:lpstr>
      <vt:lpstr>支援機関E_mail</vt:lpstr>
      <vt:lpstr>支援機関電話番号</vt:lpstr>
      <vt:lpstr>支援機関名</vt:lpstr>
      <vt:lpstr>支援担当者氏名</vt:lpstr>
      <vt:lpstr>支店コード</vt:lpstr>
      <vt:lpstr>支店名</vt:lpstr>
      <vt:lpstr>資本金等</vt:lpstr>
      <vt:lpstr>事業開始日</vt:lpstr>
      <vt:lpstr>事業概要</vt:lpstr>
      <vt:lpstr>事業後エネコス</vt:lpstr>
      <vt:lpstr>事業終了日</vt:lpstr>
      <vt:lpstr>事業終了予定日</vt:lpstr>
      <vt:lpstr>事業年度</vt:lpstr>
      <vt:lpstr>実績_年間削減額</vt:lpstr>
      <vt:lpstr>実績_補助金額</vt:lpstr>
      <vt:lpstr>実績_補助対象経費</vt:lpstr>
      <vt:lpstr>実績_補助対象経費×補助率</vt:lpstr>
      <vt:lpstr>実績_補助率</vt:lpstr>
      <vt:lpstr>実績報告日</vt:lpstr>
      <vt:lpstr>主たる業種</vt:lpstr>
      <vt:lpstr>住所</vt:lpstr>
      <vt:lpstr>従業員数</vt:lpstr>
      <vt:lpstr>新規登録・変更の別</vt:lpstr>
      <vt:lpstr>申請時_年間削減額</vt:lpstr>
      <vt:lpstr>申請取下日</vt:lpstr>
      <vt:lpstr>遂行状況報告日</vt:lpstr>
      <vt:lpstr>設備のエネコス削減額</vt:lpstr>
      <vt:lpstr>総コスト</vt:lpstr>
      <vt:lpstr>代表者氏名</vt:lpstr>
      <vt:lpstr>代表者役職</vt:lpstr>
      <vt:lpstr>第■回</vt:lpstr>
      <vt:lpstr>担当者氏名</vt:lpstr>
      <vt:lpstr>担当者電話番号</vt:lpstr>
      <vt:lpstr>担当者役職</vt:lpstr>
      <vt:lpstr>中止・廃止申請日</vt:lpstr>
      <vt:lpstr>変更申請日</vt:lpstr>
      <vt:lpstr>補助金額</vt:lpstr>
      <vt:lpstr>補助事業名</vt:lpstr>
      <vt:lpstr>補助対象経費</vt:lpstr>
      <vt:lpstr>補助対象経費×補助率</vt:lpstr>
      <vt:lpstr>補助率</vt:lpstr>
      <vt:lpstr>名称</vt:lpstr>
      <vt:lpstr>郵便番号</vt:lpstr>
      <vt:lpstr>預金種別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soumu01</cp:lastModifiedBy>
  <cp:lastPrinted>2025-05-14T10:41:15Z</cp:lastPrinted>
  <dcterms:created xsi:type="dcterms:W3CDTF">2015-06-05T18:19:34Z</dcterms:created>
  <dcterms:modified xsi:type="dcterms:W3CDTF">2025-08-05T03:23:21Z</dcterms:modified>
</cp:coreProperties>
</file>